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355" windowHeight="7425" activeTab="3"/>
  </bookViews>
  <sheets>
    <sheet name="1-2 " sheetId="6" r:id="rId1"/>
    <sheet name="3" sheetId="11" r:id="rId2"/>
    <sheet name="4" sheetId="12" r:id="rId3"/>
    <sheet name="5" sheetId="16" r:id="rId4"/>
    <sheet name="6" sheetId="15" r:id="rId5"/>
    <sheet name="7" sheetId="14" r:id="rId6"/>
    <sheet name="8" sheetId="8" r:id="rId7"/>
    <sheet name="000" sheetId="13" state="hidden" r:id="rId8"/>
  </sheets>
  <definedNames>
    <definedName name="_xlnm.Print_Area" localSheetId="7">'000'!$A$1:$I$29</definedName>
    <definedName name="_xlnm.Print_Area" localSheetId="0">'1-2 '!$A$1:$I$28</definedName>
    <definedName name="_xlnm.Print_Area" localSheetId="1">'3'!$A$1:$E$24</definedName>
    <definedName name="_xlnm.Print_Area" localSheetId="2">'4'!$A$1:$J$23</definedName>
    <definedName name="_xlnm.Print_Area" localSheetId="3">'5'!$A$1:$H$26</definedName>
    <definedName name="_xlnm.Print_Area" localSheetId="4">'6'!$A$1:$K$28</definedName>
    <definedName name="_xlnm.Print_Area" localSheetId="5">'7'!$A$1:$P$27</definedName>
    <definedName name="_xlnm.Print_Area" localSheetId="6">'8'!$A$1:$F$26</definedName>
  </definedNames>
  <calcPr calcId="124519"/>
</workbook>
</file>

<file path=xl/calcChain.xml><?xml version="1.0" encoding="utf-8"?>
<calcChain xmlns="http://schemas.openxmlformats.org/spreadsheetml/2006/main">
  <c r="D8" i="11"/>
  <c r="D10"/>
  <c r="Q22" i="14"/>
  <c r="J9"/>
  <c r="D12" i="12"/>
  <c r="G20" i="16"/>
  <c r="G16" i="6"/>
  <c r="H16" s="1"/>
  <c r="D23" i="15"/>
  <c r="E23"/>
  <c r="F23"/>
  <c r="J5" i="14"/>
  <c r="D8"/>
  <c r="C12" i="12"/>
  <c r="C8"/>
  <c r="C14" s="1"/>
  <c r="H8" i="15"/>
  <c r="H23" s="1"/>
  <c r="I8"/>
  <c r="I23" s="1"/>
  <c r="E8"/>
  <c r="F6"/>
  <c r="K6" s="1"/>
  <c r="F7"/>
  <c r="K7" s="1"/>
  <c r="F9"/>
  <c r="K9" s="1"/>
  <c r="F10"/>
  <c r="K10" s="1"/>
  <c r="F11"/>
  <c r="K11" s="1"/>
  <c r="F12"/>
  <c r="K12" s="1"/>
  <c r="F13"/>
  <c r="K13" s="1"/>
  <c r="F14"/>
  <c r="K14" s="1"/>
  <c r="F15"/>
  <c r="K15" s="1"/>
  <c r="F16"/>
  <c r="K16" s="1"/>
  <c r="F17"/>
  <c r="K17" s="1"/>
  <c r="F18"/>
  <c r="K18" s="1"/>
  <c r="F19"/>
  <c r="K19" s="1"/>
  <c r="F20"/>
  <c r="K20" s="1"/>
  <c r="F21"/>
  <c r="K21" s="1"/>
  <c r="F22"/>
  <c r="J22" s="1"/>
  <c r="F5"/>
  <c r="K5" s="1"/>
  <c r="D8"/>
  <c r="H19" i="16"/>
  <c r="H18"/>
  <c r="H17"/>
  <c r="H16"/>
  <c r="H15"/>
  <c r="H14"/>
  <c r="H13"/>
  <c r="H12"/>
  <c r="G15" i="6"/>
  <c r="H15" s="1"/>
  <c r="D14" i="11"/>
  <c r="C10"/>
  <c r="C11" s="1"/>
  <c r="C8"/>
  <c r="H12" i="12"/>
  <c r="G12"/>
  <c r="F12"/>
  <c r="J11"/>
  <c r="J5" i="15" l="1"/>
  <c r="J13"/>
  <c r="J11"/>
  <c r="J9"/>
  <c r="J7"/>
  <c r="J21"/>
  <c r="J19"/>
  <c r="J17"/>
  <c r="J15"/>
  <c r="K22"/>
  <c r="J14"/>
  <c r="J12"/>
  <c r="J10"/>
  <c r="J6"/>
  <c r="J20"/>
  <c r="J18"/>
  <c r="J16"/>
  <c r="C15" i="11"/>
  <c r="J23" i="15"/>
  <c r="F8"/>
  <c r="K8" s="1"/>
  <c r="K23" s="1"/>
  <c r="N13" i="14"/>
  <c r="D19" i="8"/>
  <c r="C19"/>
  <c r="E13"/>
  <c r="F13" s="1"/>
  <c r="E11"/>
  <c r="F11" s="1"/>
  <c r="G14" i="6"/>
  <c r="H14" s="1"/>
  <c r="H8" i="12"/>
  <c r="P19" i="14"/>
  <c r="P20"/>
  <c r="P21"/>
  <c r="P22"/>
  <c r="Q14"/>
  <c r="Q15"/>
  <c r="Q16"/>
  <c r="Q17"/>
  <c r="Q18"/>
  <c r="P14"/>
  <c r="P15"/>
  <c r="P16"/>
  <c r="P17"/>
  <c r="P18"/>
  <c r="Q12"/>
  <c r="P12"/>
  <c r="N12"/>
  <c r="L12"/>
  <c r="J12"/>
  <c r="H12"/>
  <c r="F12"/>
  <c r="Q10"/>
  <c r="P9"/>
  <c r="P10"/>
  <c r="N10"/>
  <c r="L10"/>
  <c r="J10"/>
  <c r="H10"/>
  <c r="F10"/>
  <c r="Q9"/>
  <c r="N9"/>
  <c r="L9"/>
  <c r="H9"/>
  <c r="F9"/>
  <c r="Q13"/>
  <c r="P13"/>
  <c r="Q11"/>
  <c r="P11"/>
  <c r="Q6"/>
  <c r="Q7"/>
  <c r="O8"/>
  <c r="O23" s="1"/>
  <c r="M8"/>
  <c r="K8"/>
  <c r="K23" s="1"/>
  <c r="I8"/>
  <c r="G8"/>
  <c r="E8"/>
  <c r="E23" s="1"/>
  <c r="P7"/>
  <c r="P6"/>
  <c r="Q19"/>
  <c r="Q20"/>
  <c r="Q21"/>
  <c r="Q5"/>
  <c r="P5"/>
  <c r="S10" l="1"/>
  <c r="S9"/>
  <c r="J8" i="15"/>
  <c r="S12" i="14"/>
  <c r="E19" i="8"/>
  <c r="F19" s="1"/>
  <c r="P8" i="14"/>
  <c r="Q8"/>
  <c r="H11" i="16"/>
  <c r="H10"/>
  <c r="H9"/>
  <c r="H8"/>
  <c r="H7"/>
  <c r="H6"/>
  <c r="H5"/>
  <c r="E20"/>
  <c r="F20"/>
  <c r="E5" i="8" l="1"/>
  <c r="F5" s="1"/>
  <c r="E6"/>
  <c r="E7"/>
  <c r="E8"/>
  <c r="E9"/>
  <c r="E10"/>
  <c r="E12"/>
  <c r="E14"/>
  <c r="F14" s="1"/>
  <c r="E15"/>
  <c r="E16"/>
  <c r="E17"/>
  <c r="E18"/>
  <c r="F8" i="12"/>
  <c r="N16" i="14"/>
  <c r="D23"/>
  <c r="P23" s="1"/>
  <c r="F14" i="12" l="1"/>
  <c r="H13" i="14"/>
  <c r="L11"/>
  <c r="J11"/>
  <c r="N11"/>
  <c r="H11"/>
  <c r="F11"/>
  <c r="S11" l="1"/>
  <c r="D11" i="11"/>
  <c r="G13" i="6"/>
  <c r="H13" s="1"/>
  <c r="D20" i="16" l="1"/>
  <c r="H20" s="1"/>
  <c r="G12" i="6"/>
  <c r="H12" s="1"/>
  <c r="M23" i="14" l="1"/>
  <c r="I23"/>
  <c r="G23"/>
  <c r="Q23" s="1"/>
  <c r="F8" l="1"/>
  <c r="H8"/>
  <c r="J8"/>
  <c r="L8"/>
  <c r="N8"/>
  <c r="S8" l="1"/>
  <c r="D15" i="11"/>
  <c r="E10" l="1"/>
  <c r="E9"/>
  <c r="E13"/>
  <c r="G11" i="6"/>
  <c r="H11" s="1"/>
  <c r="F23" i="14" l="1"/>
  <c r="N23"/>
  <c r="J23"/>
  <c r="L23"/>
  <c r="H23"/>
  <c r="N15"/>
  <c r="L15"/>
  <c r="J15"/>
  <c r="H15"/>
  <c r="F15"/>
  <c r="L20"/>
  <c r="H20"/>
  <c r="F14"/>
  <c r="S15" l="1"/>
  <c r="S23"/>
  <c r="L5"/>
  <c r="H14" l="1"/>
  <c r="N5"/>
  <c r="N6"/>
  <c r="N7"/>
  <c r="N14"/>
  <c r="F18" i="8"/>
  <c r="F17"/>
  <c r="F16"/>
  <c r="F15"/>
  <c r="F10"/>
  <c r="F12"/>
  <c r="F9"/>
  <c r="F8"/>
  <c r="F6"/>
  <c r="F7"/>
  <c r="E4"/>
  <c r="F4" s="1"/>
  <c r="F5" i="14" l="1"/>
  <c r="H5"/>
  <c r="F6"/>
  <c r="H6"/>
  <c r="J6"/>
  <c r="L6"/>
  <c r="F7"/>
  <c r="H7"/>
  <c r="J7"/>
  <c r="L7"/>
  <c r="F13"/>
  <c r="J13"/>
  <c r="L13"/>
  <c r="J14"/>
  <c r="L14"/>
  <c r="F16"/>
  <c r="H16"/>
  <c r="J16"/>
  <c r="L16"/>
  <c r="F17"/>
  <c r="H17"/>
  <c r="J17"/>
  <c r="L17"/>
  <c r="N17"/>
  <c r="F18"/>
  <c r="H18"/>
  <c r="J18"/>
  <c r="L18"/>
  <c r="N18"/>
  <c r="F19"/>
  <c r="H19"/>
  <c r="J19"/>
  <c r="L19"/>
  <c r="N19"/>
  <c r="F20"/>
  <c r="J20"/>
  <c r="N20"/>
  <c r="F21"/>
  <c r="H21"/>
  <c r="J21"/>
  <c r="L21"/>
  <c r="N21"/>
  <c r="F22"/>
  <c r="H22"/>
  <c r="J22"/>
  <c r="L22"/>
  <c r="N22"/>
  <c r="S7" l="1"/>
  <c r="S6"/>
  <c r="S14"/>
  <c r="S16"/>
  <c r="S13"/>
  <c r="S22"/>
  <c r="S20"/>
  <c r="S18"/>
  <c r="S21"/>
  <c r="S19"/>
  <c r="S17"/>
  <c r="S5"/>
  <c r="B8" i="12"/>
  <c r="B14" s="1"/>
  <c r="D8"/>
  <c r="D14" s="1"/>
  <c r="G8"/>
  <c r="G14" s="1"/>
  <c r="H14"/>
  <c r="I11" s="1"/>
  <c r="J5"/>
  <c r="J6"/>
  <c r="J7"/>
  <c r="J9"/>
  <c r="J10"/>
  <c r="J15"/>
  <c r="J4"/>
  <c r="I13" l="1"/>
  <c r="I4"/>
  <c r="I12"/>
  <c r="I10"/>
  <c r="I7"/>
  <c r="I9"/>
  <c r="I5"/>
  <c r="I8"/>
  <c r="G19" i="13"/>
  <c r="G25" s="1"/>
  <c r="F19"/>
  <c r="F25" s="1"/>
  <c r="D25"/>
  <c r="E25"/>
  <c r="H25"/>
  <c r="C19"/>
  <c r="C24"/>
  <c r="I14" i="12" l="1"/>
  <c r="C25" i="13"/>
  <c r="J12" i="12" l="1"/>
  <c r="J8"/>
  <c r="E11" i="11" l="1"/>
  <c r="J14" i="12"/>
  <c r="E8" i="11" l="1"/>
  <c r="E5"/>
  <c r="E14"/>
  <c r="E15" s="1"/>
  <c r="E12"/>
  <c r="E7"/>
  <c r="E6"/>
  <c r="E4"/>
  <c r="H8" l="1"/>
</calcChain>
</file>

<file path=xl/sharedStrings.xml><?xml version="1.0" encoding="utf-8"?>
<sst xmlns="http://schemas.openxmlformats.org/spreadsheetml/2006/main" count="258" uniqueCount="147">
  <si>
    <t xml:space="preserve">السنة </t>
  </si>
  <si>
    <t xml:space="preserve">كمية الإنتاج </t>
  </si>
  <si>
    <t xml:space="preserve">المحافظة </t>
  </si>
  <si>
    <t xml:space="preserve">نينوى </t>
  </si>
  <si>
    <t>كركوك</t>
  </si>
  <si>
    <t>صلاح الدين</t>
  </si>
  <si>
    <t>النجف</t>
  </si>
  <si>
    <t>كربلاء</t>
  </si>
  <si>
    <t>بابل</t>
  </si>
  <si>
    <t>القادسية</t>
  </si>
  <si>
    <t>ديالى</t>
  </si>
  <si>
    <t>واسط</t>
  </si>
  <si>
    <t>البصرة</t>
  </si>
  <si>
    <t>المثنى</t>
  </si>
  <si>
    <t xml:space="preserve">ذي قار </t>
  </si>
  <si>
    <t>ميسان</t>
  </si>
  <si>
    <t>المحافظة</t>
  </si>
  <si>
    <t>بغداد</t>
  </si>
  <si>
    <t>الرصافة</t>
  </si>
  <si>
    <t>الكرخ</t>
  </si>
  <si>
    <t>الصدر</t>
  </si>
  <si>
    <t>%</t>
  </si>
  <si>
    <t>المصدر : وزارة الكهرباء / مركز المعلوماتية / قسم الإحصاء</t>
  </si>
  <si>
    <t xml:space="preserve">محطات الإنتاج </t>
  </si>
  <si>
    <t xml:space="preserve">عدد الوحدات </t>
  </si>
  <si>
    <t xml:space="preserve">عدد الوحدات العاملة </t>
  </si>
  <si>
    <t>المجموع</t>
  </si>
  <si>
    <t>ديزلات ساندة</t>
  </si>
  <si>
    <t>المجموع الكلي</t>
  </si>
  <si>
    <t>عدد المحطات</t>
  </si>
  <si>
    <t>ديزلات وزارة النفط</t>
  </si>
  <si>
    <t xml:space="preserve">جدول (6-5) </t>
  </si>
  <si>
    <t xml:space="preserve">  </t>
  </si>
  <si>
    <t xml:space="preserve">الجهاز المركزي للإحصاء / العراق </t>
  </si>
  <si>
    <t xml:space="preserve"> محطات الإنتاج </t>
  </si>
  <si>
    <t>المحطات الغازية</t>
  </si>
  <si>
    <t>المحطات الكهرومائية</t>
  </si>
  <si>
    <t xml:space="preserve">المحطات البخارية </t>
  </si>
  <si>
    <t>المحطات المتنقلة</t>
  </si>
  <si>
    <t xml:space="preserve">المحطات الكهرومائية </t>
  </si>
  <si>
    <t>سعة اكبر وحدة تصميمية (ميكا واط)</t>
  </si>
  <si>
    <t xml:space="preserve"> عدد محطات إنتاج الطاقة الكهربائية حسب المحافظة لسنة 2012</t>
  </si>
  <si>
    <t>نينوى</t>
  </si>
  <si>
    <t>الانبار</t>
  </si>
  <si>
    <t>ذي قار</t>
  </si>
  <si>
    <t>أقليم كردستان</t>
  </si>
  <si>
    <t>دهوك</t>
  </si>
  <si>
    <t>السليمانية</t>
  </si>
  <si>
    <t xml:space="preserve">اربيل </t>
  </si>
  <si>
    <t>المحطات البخارية</t>
  </si>
  <si>
    <t>محطات الديزل</t>
  </si>
  <si>
    <t xml:space="preserve">المحطات الغازية  </t>
  </si>
  <si>
    <t xml:space="preserve">المنزلي </t>
  </si>
  <si>
    <t xml:space="preserve">التجاري </t>
  </si>
  <si>
    <t>الحكومي</t>
  </si>
  <si>
    <t>إجمالي</t>
  </si>
  <si>
    <t>إجمالي العراق</t>
  </si>
  <si>
    <t>إجمالي المحطات</t>
  </si>
  <si>
    <t>إجمالي الديزلات</t>
  </si>
  <si>
    <t xml:space="preserve">قسم إحصاءات البيئة - الجهاز المركزي للإحصاء/ العراق </t>
  </si>
  <si>
    <t xml:space="preserve"> </t>
  </si>
  <si>
    <t xml:space="preserve">الأنبار </t>
  </si>
  <si>
    <t>تدقيق مجموع النسب</t>
  </si>
  <si>
    <t>تدقيق مجموع الكميات</t>
  </si>
  <si>
    <t xml:space="preserve"> كمية الكهرباء      المستوردة + البارجات  (م.و.س) </t>
  </si>
  <si>
    <t>كمية الكهرباء المعدّة للبيع (م.و.س)</t>
  </si>
  <si>
    <t xml:space="preserve">م.و.س =  ميكا واط . ساعة </t>
  </si>
  <si>
    <t xml:space="preserve">كمية الإنتاج (م.و.س) </t>
  </si>
  <si>
    <t xml:space="preserve">(م.و.س) </t>
  </si>
  <si>
    <t>عدد السكان *</t>
  </si>
  <si>
    <t xml:space="preserve"> كمية الكهرباء الإجمالية المنتجة المولّدة (م.و.س) </t>
  </si>
  <si>
    <t>الطاقة الكهربائية المشتراة من إقليم كردستان</t>
  </si>
  <si>
    <t>معدل الإنتاج الفعلّي (ميكا واط)</t>
  </si>
  <si>
    <t>إجمالي بغداد</t>
  </si>
  <si>
    <t xml:space="preserve">اجمالي الطاقة الكهربائية المستوردة + الطاقة المشتراة من إقليم كردستان + الطاقة المضافة من الإستثمار </t>
  </si>
  <si>
    <t xml:space="preserve">كمية الضائعات </t>
  </si>
  <si>
    <t xml:space="preserve">الإستهلاك الداخلي </t>
  </si>
  <si>
    <t>إجمالي منظومة الطاقة الكهربائية في العراق</t>
  </si>
  <si>
    <t xml:space="preserve">ملاحظة : البيانات في الخلية المضللة تمثل المعدل </t>
  </si>
  <si>
    <r>
      <t xml:space="preserve">نصيب الفرد من الكهرباء في الساعة (ميكا واط.ساعة) = نصيب الفرد من الكهرباء (ميكا واط . ساعة/سنة) </t>
    </r>
    <r>
      <rPr>
        <b/>
        <sz val="10"/>
        <rFont val="Arial"/>
        <family val="2"/>
      </rPr>
      <t>÷</t>
    </r>
    <r>
      <rPr>
        <b/>
        <sz val="9"/>
        <rFont val="Arial"/>
        <family val="2"/>
      </rPr>
      <t xml:space="preserve"> (365 يوم24x ساعة)</t>
    </r>
  </si>
  <si>
    <t xml:space="preserve">جدول (3) </t>
  </si>
  <si>
    <t xml:space="preserve">جدول (4) </t>
  </si>
  <si>
    <t xml:space="preserve">جدول (6) </t>
  </si>
  <si>
    <t xml:space="preserve">جدول (7) </t>
  </si>
  <si>
    <t>* عدد السكان حسب تقديرات الجهاز المركزي للإحصاء</t>
  </si>
  <si>
    <t>المتجاوزين</t>
  </si>
  <si>
    <t xml:space="preserve">قسم إحصاءات البيئة - الجهاز المركزي للإحصاء / العراق </t>
  </si>
  <si>
    <t>جدول (5)</t>
  </si>
  <si>
    <t>إجمالي مبيعات الطاقة الكهربائية (ميكا واط . ساعة)</t>
  </si>
  <si>
    <t>أصناف الإستهلاك (ميكا واط . ساعة)</t>
  </si>
  <si>
    <t xml:space="preserve"> (ميكا واط . ساعة)</t>
  </si>
  <si>
    <t>إجمالي مبيعات الطاقة الكهربائية من مديريات التوزيع (ميكا واط . ساعة)</t>
  </si>
  <si>
    <t>ضائعات الطاقة الكهربائية (ميكا واط . ساعة)</t>
  </si>
  <si>
    <t>نصيب الفرد من الكهرباء المباعة (ميكا واط . ساعة / سنة)</t>
  </si>
  <si>
    <t>نصيب الفرد من الكهرباء المباعة (ميكا واط . ساعة)</t>
  </si>
  <si>
    <t>محطات الديزل (الكهرباء)</t>
  </si>
  <si>
    <t>ملاحظة :  كمية إنتاج الطاقة الكهربائية بإستثناء إنتاج محطات إقليم كردستان</t>
  </si>
  <si>
    <t xml:space="preserve">2015 </t>
  </si>
  <si>
    <t xml:space="preserve">2016 </t>
  </si>
  <si>
    <t xml:space="preserve">2017 </t>
  </si>
  <si>
    <t>الشركة العامة</t>
  </si>
  <si>
    <t>توزيع بغداد</t>
  </si>
  <si>
    <t>توزيع الشمال</t>
  </si>
  <si>
    <t>توزيع الوسط</t>
  </si>
  <si>
    <t>توزيع الجنوب</t>
  </si>
  <si>
    <t xml:space="preserve">كمية الطاقة الكهربائية المستلمة من مديريات النقل (المعدّة للبيع) </t>
  </si>
  <si>
    <t xml:space="preserve">شرق الأنبار </t>
  </si>
  <si>
    <t>نسبة المشاركة %</t>
  </si>
  <si>
    <t>الطاقة المستوردة + المحطات الاستثمارية</t>
  </si>
  <si>
    <t>م.و.س/ سنة = ميكا واط . ساعة / سنة</t>
  </si>
  <si>
    <t xml:space="preserve">جدول (1) </t>
  </si>
  <si>
    <t xml:space="preserve">جدول (2) </t>
  </si>
  <si>
    <t xml:space="preserve">نصيب الفرد من الكهرباء المعدّة للبيع (م.و.س) </t>
  </si>
  <si>
    <t xml:space="preserve">جدول (8) </t>
  </si>
  <si>
    <t>نصيب الفرد من الكهرباء المعدّة للبيع (م.و.س/ سنة)</t>
  </si>
  <si>
    <t xml:space="preserve">المحطات الغازية </t>
  </si>
  <si>
    <t>المصدر : وزارة الكهرباء / الدائرة الإدارية / المعلوماتية والنظم / شعبة الإحصاء المركزي</t>
  </si>
  <si>
    <t xml:space="preserve">كمية إنتاج الطاقة الكهربائية للسنوات (2015 - 2020) </t>
  </si>
  <si>
    <t>كمية الطاقة الكهربائية الإجمالية المنتجة المولّـدة والمستوردة والمعـدّة للبيع ونصيب الفرد مـن الكهرباء المعدّة للبيع للسنوات (2015 - 2020)</t>
  </si>
  <si>
    <t>الطاقة المولدة من الديزل</t>
  </si>
  <si>
    <t xml:space="preserve">كمية الطاقة الكهربائية المستلمة من مديريات النقل </t>
  </si>
  <si>
    <t>مجموع الطاقة الكهربائية المعدّة للبيع</t>
  </si>
  <si>
    <t>الصناعي</t>
  </si>
  <si>
    <t>الزراعي</t>
  </si>
  <si>
    <t>مجموع السعات التصميمية للوحدات (ميكا واط)</t>
  </si>
  <si>
    <t>مجموع السعات التصميمية للوحدات العاملة (ميكا واط)</t>
  </si>
  <si>
    <t>النسبة المئوية للضياعات</t>
  </si>
  <si>
    <r>
      <t xml:space="preserve">نصيب الفرد من الكهرباء (ميكا واط . ساعة) = نصيب الفرد من الكهرباء (ميكا واط . ساعة / سنة) </t>
    </r>
    <r>
      <rPr>
        <b/>
        <sz val="10"/>
        <rFont val="Arial"/>
        <family val="2"/>
      </rPr>
      <t>÷</t>
    </r>
    <r>
      <rPr>
        <b/>
        <sz val="9"/>
        <rFont val="Arial"/>
        <family val="2"/>
      </rPr>
      <t xml:space="preserve"> (365 يوم24x ساعة)</t>
    </r>
  </si>
  <si>
    <t xml:space="preserve">ملاحظة : كمية ضائعات الطاقة الكهربائية في المحافظات بضمنها الإستهلاك الداخلي للكهرباء داخل محطات إنتاج الطاقة الكهربائية </t>
  </si>
  <si>
    <t>كمية الطاقة الكهربائية المستلمة من مديريات النقل (الكهرباء المعدّة للبيع) وكمية الضائعات ونسبها المئوية وإجمالي مبيعات الطاقة الكهربائية حسب المحافظة لسنة 2020</t>
  </si>
  <si>
    <t xml:space="preserve">المحطات المتنقلة </t>
  </si>
  <si>
    <r>
      <t xml:space="preserve">محطات الديزل + ديزلات هونداي + ديزلات </t>
    </r>
    <r>
      <rPr>
        <b/>
        <sz val="10"/>
        <rFont val="Times New Roman"/>
        <family val="1"/>
        <scheme val="major"/>
      </rPr>
      <t>STX *</t>
    </r>
  </si>
  <si>
    <t>**** تمثل الطاقة الكهربائية المشتراة من إقليم كردستان والطاقة المستوردة من دول الجوار والطاقة المضافة من الاستثمار مع العلم بعدم وجود طاقة كهربائية من البارجات خلال السنوات (2017 ، 2018 ، 2020،2019) بسبب الازمة المالية وإنهاء عقد الشركة</t>
  </si>
  <si>
    <t>عدد محطات إنتاج الطاقة الكهربائية الكلية والكمية المنتجة منها ونسبة المشاركة في المنظومة الكهربائية لسنة 2020</t>
  </si>
  <si>
    <t>* تم ادراج بيانات انتاج ديزلات وزارة النفط ضمن حقل محطات الديزل</t>
  </si>
  <si>
    <t xml:space="preserve">إجمالي الإنتاج الكلّي من المحطات </t>
  </si>
  <si>
    <t>الطاقة الكهربائية المستوردة + الإستثمار</t>
  </si>
  <si>
    <t>عدد محطات ووحدات إنتاج الطاقة الكهربائية والسعة التصميمية للوحدات ومعدل الإنتاج الفعلي منها ونسبة المشاركة لسنة 2020</t>
  </si>
  <si>
    <t>عدد محطات إنتاج الطاقة الكهربائية العاملة حسب النوع والمحافظة لسنة 2020</t>
  </si>
  <si>
    <t>توزيع مبيعات الطاقة الكهربائية المباعة حسب أصناف الإستهلاك ونسبها المئوية موزّعة حسب الشركات والمحافظات لسنة 2020</t>
  </si>
  <si>
    <t>نصيب الفرد من مبيعات الطاقة الكهربائية حسب المحافظة لسنة 2020</t>
  </si>
  <si>
    <t xml:space="preserve">* عدد السكان حسب تقديرات الجهاز المركزي للإحصاء (ماعدا إقليم كردستان)، وبالنسبة للسنوات (2015 ، 2016 ، 2017) ، وبناءاً على ماشهده العراق من حملات قتل وإبادة جماعية مارسها داعش وقوى إرهابية ضد العراقيين والدمار الذي لحق البلاد بسبب الأوضاع الأمنية غير المستقرة التي مر بها البلد ، تم إعداد إسقاطات سكانية جديدة بناءاً على فرضيات سكانية تتلائم مع واقع البلد من حيث تخفيض الخصوبة وتوقع العمرعند الولادة </t>
  </si>
  <si>
    <t>** بضمنها الطاقة الكهربائية المشتراة من اقليم كردستان</t>
  </si>
  <si>
    <t>*** تمثل الطاقة الكهربائية المستوردة من دول الجوار والطاقة المضافة من محطات الاستثمار</t>
  </si>
  <si>
    <t>ملاحظة :  تم ادراج بيانات ديزلات وزارة النفط ضمن (إجمالي الديزلات)، وإجمالي عدد وحدات هونداي (96) وحدة اما الوحدات العاملة (لا توجد) وحدة عاملة</t>
  </si>
  <si>
    <t>عدد محطات إنتاج الطاقة الكهربائية العاملة حسب النوع</t>
  </si>
  <si>
    <t>*عدد محطات ديزلات هونداي(8) محطات وبهذا يصبح عدد محطات الديزل الكلي (18) محطة وهي تعتبر محطات صغيرة، اي ان مجموع المحطات للإنتاج الكلّي يساوي (75) محطة انتاج الطاقة الكهربائية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</si>
</sst>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0.0"/>
    <numFmt numFmtId="168" formatCode="#,##0.0"/>
    <numFmt numFmtId="169" formatCode="_-* #,##0_-;\-* #,##0_-;_-* &quot;-&quot;??_-;_-@_-"/>
    <numFmt numFmtId="170" formatCode="#,##0.00000"/>
  </numFmts>
  <fonts count="28">
    <font>
      <sz val="10"/>
      <name val="Arial"/>
    </font>
    <font>
      <sz val="10"/>
      <name val="Arial"/>
      <family val="2"/>
    </font>
    <font>
      <b/>
      <sz val="12"/>
      <name val="Simplified Arabic"/>
      <family val="1"/>
    </font>
    <font>
      <sz val="8"/>
      <name val="Arial"/>
      <family val="2"/>
    </font>
    <font>
      <b/>
      <sz val="10"/>
      <name val="Simplified Arabic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9"/>
      <name val="Simplified Arabic"/>
      <family val="1"/>
    </font>
    <font>
      <b/>
      <sz val="11"/>
      <name val="Simplified Arabic"/>
      <family val="1"/>
    </font>
    <font>
      <b/>
      <sz val="9"/>
      <name val="Arial"/>
      <family val="2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rgb="FF632523"/>
      <name val="Arial"/>
      <family val="2"/>
    </font>
    <font>
      <b/>
      <sz val="9"/>
      <color rgb="FF632523"/>
      <name val="Arial"/>
      <family val="2"/>
      <scheme val="minor"/>
    </font>
    <font>
      <sz val="10"/>
      <color rgb="FF632523"/>
      <name val="Arial"/>
      <family val="2"/>
    </font>
    <font>
      <b/>
      <sz val="9"/>
      <color rgb="FF632523"/>
      <name val="Times New Roman"/>
      <family val="1"/>
    </font>
    <font>
      <b/>
      <sz val="12"/>
      <color rgb="FF632523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b/>
      <sz val="10"/>
      <color theme="0"/>
      <name val="Arial"/>
      <family val="2"/>
      <scheme val="minor"/>
    </font>
    <font>
      <b/>
      <sz val="10"/>
      <name val="Arial"/>
      <family val="2"/>
      <scheme val="minor"/>
    </font>
    <font>
      <b/>
      <sz val="10"/>
      <name val="Times New Roman"/>
      <family val="1"/>
      <scheme val="major"/>
    </font>
    <font>
      <b/>
      <sz val="11"/>
      <name val="Arial"/>
      <family val="2"/>
    </font>
    <font>
      <b/>
      <sz val="9"/>
      <name val="Arial"/>
      <family val="2"/>
      <scheme val="minor"/>
    </font>
    <font>
      <sz val="16"/>
      <name val="Arial"/>
      <family val="2"/>
    </font>
    <font>
      <sz val="2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DE9F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E5FF"/>
        <bgColor indexed="64"/>
      </patternFill>
    </fill>
    <fill>
      <patternFill patternType="solid">
        <fgColor rgb="FF56426E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164" fontId="0" fillId="0" borderId="0" xfId="1" applyFont="1"/>
    <xf numFmtId="0" fontId="0" fillId="0" borderId="0" xfId="0" applyNumberFormat="1"/>
    <xf numFmtId="164" fontId="9" fillId="0" borderId="0" xfId="1" applyFont="1" applyBorder="1" applyAlignment="1">
      <alignment horizontal="right" vertical="center" readingOrder="2"/>
    </xf>
    <xf numFmtId="0" fontId="6" fillId="0" borderId="4" xfId="0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 wrapText="1"/>
    </xf>
    <xf numFmtId="1" fontId="6" fillId="0" borderId="0" xfId="1" applyNumberFormat="1" applyFont="1" applyFill="1" applyBorder="1" applyAlignment="1">
      <alignment horizontal="left" vertical="center" wrapText="1" readingOrder="2"/>
    </xf>
    <xf numFmtId="1" fontId="6" fillId="0" borderId="2" xfId="1" applyNumberFormat="1" applyFont="1" applyFill="1" applyBorder="1" applyAlignment="1">
      <alignment horizontal="left" vertical="center" wrapText="1" readingOrder="2"/>
    </xf>
    <xf numFmtId="1" fontId="6" fillId="0" borderId="0" xfId="1" applyNumberFormat="1" applyFont="1" applyBorder="1" applyAlignment="1">
      <alignment horizontal="left" vertical="center" wrapText="1" readingOrder="2"/>
    </xf>
    <xf numFmtId="1" fontId="6" fillId="0" borderId="2" xfId="1" applyNumberFormat="1" applyFont="1" applyBorder="1" applyAlignment="1">
      <alignment horizontal="left" vertical="center" wrapText="1" readingOrder="2"/>
    </xf>
    <xf numFmtId="168" fontId="6" fillId="0" borderId="2" xfId="1" applyNumberFormat="1" applyFont="1" applyBorder="1" applyAlignment="1">
      <alignment horizontal="left" vertical="center" wrapText="1" readingOrder="2"/>
    </xf>
    <xf numFmtId="3" fontId="6" fillId="0" borderId="0" xfId="1" applyNumberFormat="1" applyFont="1" applyBorder="1" applyAlignment="1">
      <alignment horizontal="left" vertical="center" wrapText="1" readingOrder="2"/>
    </xf>
    <xf numFmtId="3" fontId="6" fillId="0" borderId="2" xfId="1" applyNumberFormat="1" applyFont="1" applyBorder="1" applyAlignment="1">
      <alignment horizontal="left" vertical="center" wrapText="1" readingOrder="2"/>
    </xf>
    <xf numFmtId="3" fontId="6" fillId="0" borderId="11" xfId="1" applyNumberFormat="1" applyFont="1" applyBorder="1" applyAlignment="1">
      <alignment horizontal="left" vertical="center" wrapText="1" readingOrder="2"/>
    </xf>
    <xf numFmtId="168" fontId="6" fillId="0" borderId="0" xfId="1" applyNumberFormat="1" applyFont="1" applyFill="1" applyBorder="1" applyAlignment="1">
      <alignment horizontal="left" vertical="center" wrapText="1" readingOrder="2"/>
    </xf>
    <xf numFmtId="3" fontId="6" fillId="0" borderId="4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10" fillId="3" borderId="14" xfId="0" applyFon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 vertical="center"/>
    </xf>
    <xf numFmtId="164" fontId="10" fillId="2" borderId="10" xfId="1" applyFont="1" applyFill="1" applyBorder="1" applyAlignment="1">
      <alignment horizontal="right" vertical="center" wrapText="1"/>
    </xf>
    <xf numFmtId="164" fontId="0" fillId="0" borderId="11" xfId="1" applyFont="1" applyBorder="1"/>
    <xf numFmtId="0" fontId="0" fillId="0" borderId="11" xfId="0" applyBorder="1"/>
    <xf numFmtId="168" fontId="6" fillId="0" borderId="0" xfId="1" applyNumberFormat="1" applyFont="1" applyBorder="1" applyAlignment="1">
      <alignment horizontal="left" vertical="center" wrapText="1" readingOrder="2"/>
    </xf>
    <xf numFmtId="3" fontId="6" fillId="0" borderId="14" xfId="1" applyNumberFormat="1" applyFont="1" applyBorder="1" applyAlignment="1">
      <alignment horizontal="left" vertical="center" wrapText="1" readingOrder="2"/>
    </xf>
    <xf numFmtId="1" fontId="6" fillId="0" borderId="14" xfId="1" applyNumberFormat="1" applyFont="1" applyBorder="1" applyAlignment="1">
      <alignment horizontal="left" vertical="center" wrapText="1" readingOrder="2"/>
    </xf>
    <xf numFmtId="3" fontId="6" fillId="0" borderId="14" xfId="1" applyNumberFormat="1" applyFont="1" applyFill="1" applyBorder="1" applyAlignment="1">
      <alignment horizontal="left" vertical="center" wrapText="1" readingOrder="2"/>
    </xf>
    <xf numFmtId="1" fontId="6" fillId="0" borderId="14" xfId="1" applyNumberFormat="1" applyFont="1" applyFill="1" applyBorder="1" applyAlignment="1">
      <alignment horizontal="left" vertical="center" wrapText="1" readingOrder="2"/>
    </xf>
    <xf numFmtId="168" fontId="6" fillId="0" borderId="14" xfId="1" applyNumberFormat="1" applyFont="1" applyFill="1" applyBorder="1" applyAlignment="1">
      <alignment horizontal="left" vertical="center" wrapText="1" readingOrder="2"/>
    </xf>
    <xf numFmtId="164" fontId="9" fillId="0" borderId="0" xfId="1" applyFont="1" applyBorder="1" applyAlignment="1">
      <alignment horizontal="right" vertical="center" wrapText="1" readingOrder="1"/>
    </xf>
    <xf numFmtId="0" fontId="0" fillId="0" borderId="14" xfId="0" applyBorder="1"/>
    <xf numFmtId="0" fontId="2" fillId="0" borderId="2" xfId="0" applyFont="1" applyBorder="1" applyAlignment="1">
      <alignment horizontal="center" vertical="center" wrapText="1"/>
    </xf>
    <xf numFmtId="164" fontId="9" fillId="0" borderId="2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169" fontId="6" fillId="0" borderId="14" xfId="1" applyNumberFormat="1" applyFont="1" applyBorder="1"/>
    <xf numFmtId="1" fontId="6" fillId="4" borderId="2" xfId="1" applyNumberFormat="1" applyFont="1" applyFill="1" applyBorder="1" applyAlignment="1">
      <alignment horizontal="left" vertical="center" wrapText="1" readingOrder="2"/>
    </xf>
    <xf numFmtId="1" fontId="6" fillId="4" borderId="8" xfId="1" applyNumberFormat="1" applyFont="1" applyFill="1" applyBorder="1" applyAlignment="1">
      <alignment horizontal="left" vertical="center" wrapText="1" readingOrder="2"/>
    </xf>
    <xf numFmtId="0" fontId="9" fillId="0" borderId="3" xfId="0" applyFont="1" applyBorder="1" applyAlignment="1">
      <alignment vertical="center" wrapText="1"/>
    </xf>
    <xf numFmtId="3" fontId="6" fillId="0" borderId="9" xfId="1" applyNumberFormat="1" applyFont="1" applyBorder="1" applyAlignment="1">
      <alignment horizontal="left" vertical="center" wrapText="1"/>
    </xf>
    <xf numFmtId="3" fontId="6" fillId="0" borderId="2" xfId="1" applyNumberFormat="1" applyFont="1" applyBorder="1" applyAlignment="1">
      <alignment horizontal="left" vertical="center" wrapText="1"/>
    </xf>
    <xf numFmtId="3" fontId="6" fillId="0" borderId="7" xfId="1" applyNumberFormat="1" applyFont="1" applyBorder="1" applyAlignment="1">
      <alignment horizontal="left" vertical="center" wrapText="1"/>
    </xf>
    <xf numFmtId="3" fontId="6" fillId="0" borderId="4" xfId="1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" fontId="0" fillId="5" borderId="0" xfId="0" applyNumberFormat="1" applyFill="1"/>
    <xf numFmtId="0" fontId="0" fillId="5" borderId="0" xfId="0" applyFill="1"/>
    <xf numFmtId="0" fontId="5" fillId="0" borderId="0" xfId="0" applyFont="1" applyAlignment="1">
      <alignment vertical="center" wrapText="1"/>
    </xf>
    <xf numFmtId="3" fontId="6" fillId="0" borderId="6" xfId="0" applyNumberFormat="1" applyFont="1" applyFill="1" applyBorder="1" applyAlignment="1">
      <alignment vertical="center" wrapText="1"/>
    </xf>
    <xf numFmtId="3" fontId="6" fillId="4" borderId="0" xfId="0" applyNumberFormat="1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164" fontId="5" fillId="0" borderId="0" xfId="1" applyFont="1" applyAlignment="1">
      <alignment vertical="center" wrapText="1"/>
    </xf>
    <xf numFmtId="0" fontId="6" fillId="0" borderId="3" xfId="0" applyFont="1" applyBorder="1" applyAlignment="1">
      <alignment horizontal="right" vertical="center"/>
    </xf>
    <xf numFmtId="0" fontId="11" fillId="0" borderId="11" xfId="0" applyFont="1" applyBorder="1" applyAlignment="1">
      <alignment vertical="center" wrapText="1"/>
    </xf>
    <xf numFmtId="3" fontId="6" fillId="0" borderId="8" xfId="1" applyNumberFormat="1" applyFont="1" applyBorder="1" applyAlignment="1">
      <alignment horizontal="left" vertical="center" wrapText="1" readingOrder="2"/>
    </xf>
    <xf numFmtId="167" fontId="0" fillId="0" borderId="0" xfId="0" applyNumberFormat="1"/>
    <xf numFmtId="166" fontId="6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6" fillId="0" borderId="4" xfId="0" applyFont="1" applyBorder="1" applyAlignment="1">
      <alignment horizontal="right" vertical="center"/>
    </xf>
    <xf numFmtId="2" fontId="6" fillId="0" borderId="3" xfId="0" applyNumberFormat="1" applyFont="1" applyFill="1" applyBorder="1" applyAlignment="1">
      <alignment horizontal="left" vertical="center" wrapText="1" readingOrder="2"/>
    </xf>
    <xf numFmtId="165" fontId="6" fillId="0" borderId="3" xfId="0" applyNumberFormat="1" applyFont="1" applyFill="1" applyBorder="1" applyAlignment="1">
      <alignment horizontal="left" vertical="center" wrapText="1" readingOrder="2"/>
    </xf>
    <xf numFmtId="164" fontId="10" fillId="0" borderId="11" xfId="1" applyFont="1" applyBorder="1" applyAlignment="1">
      <alignment horizontal="right" vertical="center" wrapText="1"/>
    </xf>
    <xf numFmtId="164" fontId="10" fillId="0" borderId="9" xfId="1" applyFont="1" applyBorder="1" applyAlignment="1">
      <alignment horizontal="right" vertical="center" wrapText="1"/>
    </xf>
    <xf numFmtId="164" fontId="10" fillId="0" borderId="2" xfId="1" applyFont="1" applyBorder="1" applyAlignment="1">
      <alignment horizontal="right" vertical="center" wrapText="1"/>
    </xf>
    <xf numFmtId="164" fontId="10" fillId="0" borderId="7" xfId="1" applyFont="1" applyBorder="1" applyAlignment="1">
      <alignment horizontal="right" vertical="center" wrapText="1"/>
    </xf>
    <xf numFmtId="164" fontId="10" fillId="0" borderId="4" xfId="1" applyFont="1" applyBorder="1" applyAlignment="1">
      <alignment horizontal="right" vertical="center" wrapText="1"/>
    </xf>
    <xf numFmtId="0" fontId="0" fillId="7" borderId="0" xfId="0" applyFill="1"/>
    <xf numFmtId="164" fontId="10" fillId="4" borderId="2" xfId="1" applyFont="1" applyFill="1" applyBorder="1" applyAlignment="1">
      <alignment horizontal="right" vertical="center" wrapText="1"/>
    </xf>
    <xf numFmtId="0" fontId="0" fillId="0" borderId="0" xfId="0" applyFill="1"/>
    <xf numFmtId="2" fontId="6" fillId="0" borderId="4" xfId="0" applyNumberFormat="1" applyFont="1" applyFill="1" applyBorder="1" applyAlignment="1">
      <alignment horizontal="left" vertical="center" wrapText="1" readingOrder="2"/>
    </xf>
    <xf numFmtId="165" fontId="6" fillId="0" borderId="4" xfId="0" applyNumberFormat="1" applyFont="1" applyFill="1" applyBorder="1" applyAlignment="1">
      <alignment horizontal="left" vertical="center" wrapText="1" readingOrder="2"/>
    </xf>
    <xf numFmtId="0" fontId="1" fillId="0" borderId="0" xfId="0" applyFont="1"/>
    <xf numFmtId="3" fontId="6" fillId="0" borderId="4" xfId="1" applyNumberFormat="1" applyFont="1" applyBorder="1" applyAlignment="1">
      <alignment horizontal="left" vertical="center" wrapText="1" readingOrder="2"/>
    </xf>
    <xf numFmtId="3" fontId="6" fillId="0" borderId="9" xfId="1" applyNumberFormat="1" applyFont="1" applyBorder="1" applyAlignment="1">
      <alignment horizontal="left" vertical="center" wrapText="1" readingOrder="2"/>
    </xf>
    <xf numFmtId="0" fontId="16" fillId="0" borderId="0" xfId="0" applyFont="1"/>
    <xf numFmtId="0" fontId="14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3" fontId="6" fillId="4" borderId="4" xfId="0" applyNumberFormat="1" applyFont="1" applyFill="1" applyBorder="1" applyAlignment="1">
      <alignment horizontal="left" vertical="center" wrapText="1"/>
    </xf>
    <xf numFmtId="3" fontId="6" fillId="4" borderId="2" xfId="1" applyNumberFormat="1" applyFont="1" applyFill="1" applyBorder="1" applyAlignment="1">
      <alignment vertical="center" wrapText="1" readingOrder="2"/>
    </xf>
    <xf numFmtId="0" fontId="17" fillId="0" borderId="11" xfId="1" applyNumberFormat="1" applyFont="1" applyBorder="1" applyAlignment="1">
      <alignment vertical="center" wrapText="1"/>
    </xf>
    <xf numFmtId="3" fontId="6" fillId="4" borderId="0" xfId="1" applyNumberFormat="1" applyFont="1" applyFill="1" applyBorder="1" applyAlignment="1">
      <alignment vertical="center" wrapText="1" readingOrder="2"/>
    </xf>
    <xf numFmtId="3" fontId="6" fillId="4" borderId="8" xfId="1" applyNumberFormat="1" applyFont="1" applyFill="1" applyBorder="1" applyAlignment="1">
      <alignment vertical="center" wrapText="1" readingOrder="2"/>
    </xf>
    <xf numFmtId="3" fontId="6" fillId="4" borderId="9" xfId="1" applyNumberFormat="1" applyFont="1" applyFill="1" applyBorder="1" applyAlignment="1">
      <alignment vertical="center" wrapText="1" readingOrder="2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" fontId="6" fillId="0" borderId="14" xfId="0" applyNumberFormat="1" applyFont="1" applyFill="1" applyBorder="1" applyAlignment="1">
      <alignment horizontal="left" vertical="center" wrapText="1"/>
    </xf>
    <xf numFmtId="3" fontId="6" fillId="0" borderId="14" xfId="0" applyNumberFormat="1" applyFont="1" applyFill="1" applyBorder="1" applyAlignment="1">
      <alignment horizontal="left" vertical="center" wrapText="1"/>
    </xf>
    <xf numFmtId="3" fontId="6" fillId="4" borderId="6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167" fontId="6" fillId="0" borderId="0" xfId="0" applyNumberFormat="1" applyFont="1" applyFill="1" applyBorder="1" applyAlignment="1">
      <alignment horizontal="left" vertical="center" wrapText="1"/>
    </xf>
    <xf numFmtId="167" fontId="6" fillId="0" borderId="4" xfId="0" applyNumberFormat="1" applyFont="1" applyFill="1" applyBorder="1" applyAlignment="1">
      <alignment horizontal="left" vertical="center" wrapText="1"/>
    </xf>
    <xf numFmtId="3" fontId="6" fillId="4" borderId="14" xfId="0" applyNumberFormat="1" applyFont="1" applyFill="1" applyBorder="1" applyAlignment="1">
      <alignment horizontal="left" vertical="center" wrapText="1"/>
    </xf>
    <xf numFmtId="3" fontId="6" fillId="4" borderId="0" xfId="1" applyNumberFormat="1" applyFont="1" applyFill="1" applyBorder="1" applyAlignment="1">
      <alignment horizontal="left" vertical="center" wrapText="1" readingOrder="2"/>
    </xf>
    <xf numFmtId="3" fontId="6" fillId="4" borderId="8" xfId="1" applyNumberFormat="1" applyFont="1" applyFill="1" applyBorder="1" applyAlignment="1">
      <alignment horizontal="left" vertical="center" wrapText="1" readingOrder="2"/>
    </xf>
    <xf numFmtId="3" fontId="6" fillId="4" borderId="2" xfId="1" applyNumberFormat="1" applyFont="1" applyFill="1" applyBorder="1" applyAlignment="1">
      <alignment horizontal="left" vertical="center" wrapText="1" readingOrder="2"/>
    </xf>
    <xf numFmtId="3" fontId="6" fillId="4" borderId="4" xfId="1" applyNumberFormat="1" applyFont="1" applyFill="1" applyBorder="1" applyAlignment="1">
      <alignment horizontal="left" vertical="center" wrapText="1" readingOrder="2"/>
    </xf>
    <xf numFmtId="3" fontId="6" fillId="4" borderId="11" xfId="1" applyNumberFormat="1" applyFont="1" applyFill="1" applyBorder="1" applyAlignment="1">
      <alignment horizontal="left" vertical="center" wrapText="1" readingOrder="2"/>
    </xf>
    <xf numFmtId="3" fontId="6" fillId="4" borderId="7" xfId="1" applyNumberFormat="1" applyFont="1" applyFill="1" applyBorder="1" applyAlignment="1">
      <alignment horizontal="left" vertical="center" wrapText="1" readingOrder="2"/>
    </xf>
    <xf numFmtId="164" fontId="20" fillId="6" borderId="15" xfId="1" applyFont="1" applyFill="1" applyBorder="1" applyAlignment="1">
      <alignment horizontal="center" vertical="center" wrapText="1"/>
    </xf>
    <xf numFmtId="164" fontId="9" fillId="6" borderId="15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1" fontId="13" fillId="0" borderId="15" xfId="0" applyNumberFormat="1" applyFont="1" applyBorder="1" applyAlignment="1">
      <alignment horizontal="center" vertical="center"/>
    </xf>
    <xf numFmtId="167" fontId="10" fillId="0" borderId="15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16" xfId="0" applyFont="1" applyBorder="1" applyAlignment="1">
      <alignment horizontal="center"/>
    </xf>
    <xf numFmtId="3" fontId="6" fillId="0" borderId="8" xfId="1" applyNumberFormat="1" applyFont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1" fontId="6" fillId="4" borderId="14" xfId="0" applyNumberFormat="1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vertical="center" wrapText="1"/>
    </xf>
    <xf numFmtId="3" fontId="6" fillId="4" borderId="4" xfId="0" applyNumberFormat="1" applyFont="1" applyFill="1" applyBorder="1" applyAlignment="1">
      <alignment vertical="center" wrapText="1"/>
    </xf>
    <xf numFmtId="1" fontId="6" fillId="4" borderId="14" xfId="0" applyNumberFormat="1" applyFont="1" applyFill="1" applyBorder="1" applyAlignment="1">
      <alignment vertical="center" wrapText="1"/>
    </xf>
    <xf numFmtId="3" fontId="6" fillId="4" borderId="14" xfId="0" applyNumberFormat="1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3" fontId="6" fillId="0" borderId="14" xfId="0" applyNumberFormat="1" applyFont="1" applyFill="1" applyBorder="1" applyAlignment="1">
      <alignment vertical="center" wrapText="1"/>
    </xf>
    <xf numFmtId="3" fontId="0" fillId="0" borderId="0" xfId="0" applyNumberFormat="1"/>
    <xf numFmtId="165" fontId="6" fillId="0" borderId="8" xfId="0" applyNumberFormat="1" applyFont="1" applyBorder="1" applyAlignment="1">
      <alignment horizontal="left" vertical="center" wrapText="1"/>
    </xf>
    <xf numFmtId="165" fontId="6" fillId="0" borderId="4" xfId="0" applyNumberFormat="1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left" vertical="center" wrapText="1"/>
    </xf>
    <xf numFmtId="165" fontId="6" fillId="0" borderId="7" xfId="0" applyNumberFormat="1" applyFont="1" applyBorder="1" applyAlignment="1">
      <alignment horizontal="left" vertical="center" wrapText="1"/>
    </xf>
    <xf numFmtId="165" fontId="6" fillId="0" borderId="0" xfId="0" applyNumberFormat="1" applyFont="1" applyBorder="1" applyAlignment="1">
      <alignment horizontal="left" vertical="center" wrapText="1"/>
    </xf>
    <xf numFmtId="4" fontId="6" fillId="0" borderId="2" xfId="1" applyNumberFormat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horizontal="left" vertical="center" wrapText="1"/>
    </xf>
    <xf numFmtId="4" fontId="6" fillId="0" borderId="8" xfId="1" applyNumberFormat="1" applyFont="1" applyBorder="1" applyAlignment="1">
      <alignment horizontal="left" vertical="center" wrapText="1"/>
    </xf>
    <xf numFmtId="164" fontId="24" fillId="0" borderId="0" xfId="1" applyFont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 readingOrder="2"/>
    </xf>
    <xf numFmtId="0" fontId="9" fillId="0" borderId="11" xfId="0" applyFont="1" applyBorder="1" applyAlignment="1">
      <alignment vertical="center" wrapText="1"/>
    </xf>
    <xf numFmtId="164" fontId="1" fillId="0" borderId="0" xfId="1" applyFont="1"/>
    <xf numFmtId="0" fontId="9" fillId="0" borderId="0" xfId="0" applyFont="1" applyAlignment="1">
      <alignment vertical="center" wrapText="1"/>
    </xf>
    <xf numFmtId="3" fontId="6" fillId="0" borderId="3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" fillId="0" borderId="0" xfId="0" applyNumberFormat="1" applyFont="1"/>
    <xf numFmtId="164" fontId="9" fillId="8" borderId="7" xfId="1" applyFont="1" applyFill="1" applyBorder="1" applyAlignment="1">
      <alignment horizontal="right" vertical="center" wrapText="1"/>
    </xf>
    <xf numFmtId="3" fontId="6" fillId="8" borderId="14" xfId="1" applyNumberFormat="1" applyFont="1" applyFill="1" applyBorder="1" applyAlignment="1">
      <alignment horizontal="left" vertical="center" wrapText="1" readingOrder="2"/>
    </xf>
    <xf numFmtId="3" fontId="19" fillId="8" borderId="14" xfId="1" applyNumberFormat="1" applyFont="1" applyFill="1" applyBorder="1" applyAlignment="1">
      <alignment horizontal="left" vertical="center" wrapText="1" readingOrder="2"/>
    </xf>
    <xf numFmtId="167" fontId="6" fillId="8" borderId="14" xfId="1" applyNumberFormat="1" applyFont="1" applyFill="1" applyBorder="1" applyAlignment="1">
      <alignment horizontal="left" vertical="center" wrapText="1" readingOrder="2"/>
    </xf>
    <xf numFmtId="0" fontId="5" fillId="0" borderId="12" xfId="0" quotePrefix="1" applyFont="1" applyBorder="1" applyAlignment="1">
      <alignment horizontal="right" vertical="center" wrapText="1"/>
    </xf>
    <xf numFmtId="0" fontId="12" fillId="9" borderId="10" xfId="1" applyNumberFormat="1" applyFont="1" applyFill="1" applyBorder="1" applyAlignment="1">
      <alignment horizontal="right" vertical="center" wrapText="1"/>
    </xf>
    <xf numFmtId="164" fontId="12" fillId="9" borderId="5" xfId="1" applyFont="1" applyFill="1" applyBorder="1" applyAlignment="1">
      <alignment horizontal="right" vertical="center" wrapText="1"/>
    </xf>
    <xf numFmtId="0" fontId="12" fillId="9" borderId="5" xfId="1" quotePrefix="1" applyNumberFormat="1" applyFont="1" applyFill="1" applyBorder="1" applyAlignment="1">
      <alignment horizontal="right" vertical="center" wrapText="1" readingOrder="2"/>
    </xf>
    <xf numFmtId="164" fontId="12" fillId="9" borderId="10" xfId="1" applyFont="1" applyFill="1" applyBorder="1" applyAlignment="1">
      <alignment horizontal="right" vertical="center" wrapText="1"/>
    </xf>
    <xf numFmtId="164" fontId="5" fillId="0" borderId="0" xfId="1" quotePrefix="1" applyFont="1" applyAlignment="1">
      <alignment horizontal="right" vertical="center" wrapText="1"/>
    </xf>
    <xf numFmtId="164" fontId="12" fillId="9" borderId="13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11" xfId="1" applyNumberFormat="1" applyFont="1" applyBorder="1" applyAlignment="1">
      <alignment horizontal="center" vertical="center" wrapText="1"/>
    </xf>
    <xf numFmtId="1" fontId="13" fillId="0" borderId="16" xfId="0" applyNumberFormat="1" applyFont="1" applyBorder="1" applyAlignment="1">
      <alignment horizontal="center" vertical="center"/>
    </xf>
    <xf numFmtId="164" fontId="10" fillId="0" borderId="0" xfId="1" applyFont="1" applyBorder="1" applyAlignment="1">
      <alignment horizontal="right" vertical="center" wrapText="1"/>
    </xf>
    <xf numFmtId="164" fontId="10" fillId="0" borderId="14" xfId="1" applyFont="1" applyBorder="1" applyAlignment="1">
      <alignment horizontal="right" vertical="center" wrapText="1"/>
    </xf>
    <xf numFmtId="3" fontId="6" fillId="4" borderId="14" xfId="1" applyNumberFormat="1" applyFont="1" applyFill="1" applyBorder="1" applyAlignment="1">
      <alignment horizontal="left" vertical="center" wrapText="1" readingOrder="2"/>
    </xf>
    <xf numFmtId="3" fontId="6" fillId="0" borderId="7" xfId="1" applyNumberFormat="1" applyFont="1" applyBorder="1" applyAlignment="1">
      <alignment horizontal="left" vertical="center" wrapText="1" readingOrder="2"/>
    </xf>
    <xf numFmtId="164" fontId="12" fillId="9" borderId="5" xfId="1" applyFont="1" applyFill="1" applyBorder="1" applyAlignment="1">
      <alignment horizontal="right" vertical="center" wrapText="1"/>
    </xf>
    <xf numFmtId="164" fontId="10" fillId="0" borderId="11" xfId="1" applyFont="1" applyBorder="1" applyAlignment="1">
      <alignment horizontal="right" vertical="center" wrapText="1"/>
    </xf>
    <xf numFmtId="164" fontId="10" fillId="0" borderId="0" xfId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3" fontId="6" fillId="0" borderId="11" xfId="1" applyNumberFormat="1" applyFont="1" applyBorder="1" applyAlignment="1">
      <alignment horizontal="left" vertical="center" wrapText="1"/>
    </xf>
    <xf numFmtId="4" fontId="6" fillId="0" borderId="11" xfId="1" applyNumberFormat="1" applyFont="1" applyBorder="1" applyAlignment="1">
      <alignment horizontal="left" vertical="center" wrapText="1"/>
    </xf>
    <xf numFmtId="165" fontId="6" fillId="0" borderId="11" xfId="0" applyNumberFormat="1" applyFont="1" applyBorder="1" applyAlignment="1">
      <alignment horizontal="left" vertical="center" wrapText="1"/>
    </xf>
    <xf numFmtId="4" fontId="6" fillId="4" borderId="7" xfId="1" applyNumberFormat="1" applyFont="1" applyFill="1" applyBorder="1" applyAlignment="1">
      <alignment vertical="center" wrapText="1"/>
    </xf>
    <xf numFmtId="4" fontId="6" fillId="0" borderId="0" xfId="1" applyNumberFormat="1" applyFont="1" applyBorder="1" applyAlignment="1">
      <alignment horizontal="left" vertical="center" wrapText="1"/>
    </xf>
    <xf numFmtId="3" fontId="23" fillId="8" borderId="14" xfId="0" applyNumberFormat="1" applyFont="1" applyFill="1" applyBorder="1" applyAlignment="1">
      <alignment vertical="center" wrapText="1"/>
    </xf>
    <xf numFmtId="3" fontId="6" fillId="4" borderId="7" xfId="1" applyNumberFormat="1" applyFont="1" applyFill="1" applyBorder="1" applyAlignment="1">
      <alignment vertical="center" wrapText="1"/>
    </xf>
    <xf numFmtId="4" fontId="6" fillId="0" borderId="7" xfId="1" applyNumberFormat="1" applyFont="1" applyBorder="1" applyAlignment="1">
      <alignment horizontal="left" vertical="center" wrapText="1"/>
    </xf>
    <xf numFmtId="0" fontId="22" fillId="0" borderId="4" xfId="0" applyFont="1" applyFill="1" applyBorder="1" applyAlignment="1">
      <alignment horizontal="right" vertical="center" wrapText="1"/>
    </xf>
    <xf numFmtId="164" fontId="21" fillId="9" borderId="10" xfId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right" vertical="center" wrapText="1"/>
    </xf>
    <xf numFmtId="1" fontId="6" fillId="0" borderId="4" xfId="0" applyNumberFormat="1" applyFont="1" applyFill="1" applyBorder="1" applyAlignment="1">
      <alignment horizontal="left" vertical="center" wrapText="1"/>
    </xf>
    <xf numFmtId="168" fontId="5" fillId="0" borderId="0" xfId="0" applyNumberFormat="1" applyFont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3" fontId="22" fillId="8" borderId="14" xfId="1" applyNumberFormat="1" applyFont="1" applyFill="1" applyBorder="1" applyAlignment="1">
      <alignment horizontal="right" vertical="center" wrapText="1" readingOrder="2"/>
    </xf>
    <xf numFmtId="0" fontId="6" fillId="4" borderId="14" xfId="0" applyFont="1" applyFill="1" applyBorder="1" applyAlignment="1">
      <alignment horizontal="left" vertical="center" wrapText="1"/>
    </xf>
    <xf numFmtId="3" fontId="6" fillId="11" borderId="3" xfId="1" applyNumberFormat="1" applyFont="1" applyFill="1" applyBorder="1" applyAlignment="1">
      <alignment horizontal="left" vertical="center" wrapText="1" readingOrder="2"/>
    </xf>
    <xf numFmtId="3" fontId="6" fillId="11" borderId="12" xfId="1" applyNumberFormat="1" applyFont="1" applyFill="1" applyBorder="1" applyAlignment="1">
      <alignment horizontal="left" vertical="center" wrapText="1" readingOrder="2"/>
    </xf>
    <xf numFmtId="167" fontId="6" fillId="11" borderId="14" xfId="1" applyNumberFormat="1" applyFont="1" applyFill="1" applyBorder="1" applyAlignment="1">
      <alignment horizontal="left" vertical="center" wrapText="1" readingOrder="2"/>
    </xf>
    <xf numFmtId="3" fontId="6" fillId="11" borderId="14" xfId="1" applyNumberFormat="1" applyFont="1" applyFill="1" applyBorder="1" applyAlignment="1">
      <alignment horizontal="left" vertical="center" wrapText="1" readingOrder="2"/>
    </xf>
    <xf numFmtId="1" fontId="6" fillId="11" borderId="14" xfId="0" applyNumberFormat="1" applyFont="1" applyFill="1" applyBorder="1" applyAlignment="1">
      <alignment vertical="center" wrapText="1"/>
    </xf>
    <xf numFmtId="3" fontId="6" fillId="11" borderId="14" xfId="0" applyNumberFormat="1" applyFont="1" applyFill="1" applyBorder="1" applyAlignment="1">
      <alignment horizontal="left" vertical="center" wrapText="1"/>
    </xf>
    <xf numFmtId="3" fontId="6" fillId="4" borderId="3" xfId="0" applyNumberFormat="1" applyFont="1" applyFill="1" applyBorder="1" applyAlignment="1">
      <alignment vertical="center" wrapText="1"/>
    </xf>
    <xf numFmtId="0" fontId="5" fillId="0" borderId="12" xfId="0" quotePrefix="1" applyFont="1" applyBorder="1" applyAlignment="1">
      <alignment horizontal="right" vertical="center" wrapText="1"/>
    </xf>
    <xf numFmtId="3" fontId="6" fillId="4" borderId="3" xfId="0" applyNumberFormat="1" applyFont="1" applyFill="1" applyBorder="1" applyAlignment="1">
      <alignment horizontal="left" vertical="center" wrapText="1"/>
    </xf>
    <xf numFmtId="3" fontId="6" fillId="4" borderId="3" xfId="1" applyNumberFormat="1" applyFont="1" applyFill="1" applyBorder="1" applyAlignment="1">
      <alignment vertical="center" wrapText="1" readingOrder="2"/>
    </xf>
    <xf numFmtId="3" fontId="6" fillId="4" borderId="7" xfId="1" applyNumberFormat="1" applyFont="1" applyFill="1" applyBorder="1" applyAlignment="1">
      <alignment vertical="center" wrapText="1" readingOrder="2"/>
    </xf>
    <xf numFmtId="3" fontId="6" fillId="8" borderId="14" xfId="1" applyNumberFormat="1" applyFont="1" applyFill="1" applyBorder="1" applyAlignment="1">
      <alignment vertical="center" wrapText="1" readingOrder="2"/>
    </xf>
    <xf numFmtId="3" fontId="6" fillId="4" borderId="4" xfId="1" applyNumberFormat="1" applyFont="1" applyFill="1" applyBorder="1" applyAlignment="1">
      <alignment vertical="center" wrapText="1" readingOrder="2"/>
    </xf>
    <xf numFmtId="0" fontId="17" fillId="0" borderId="11" xfId="0" applyFont="1" applyBorder="1" applyAlignment="1">
      <alignment vertical="center" wrapText="1"/>
    </xf>
    <xf numFmtId="0" fontId="11" fillId="0" borderId="11" xfId="1" applyNumberFormat="1" applyFont="1" applyBorder="1" applyAlignment="1">
      <alignment vertical="center" wrapText="1"/>
    </xf>
    <xf numFmtId="164" fontId="12" fillId="9" borderId="5" xfId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4" fontId="6" fillId="10" borderId="14" xfId="1" applyNumberFormat="1" applyFont="1" applyFill="1" applyBorder="1" applyAlignment="1">
      <alignment horizontal="left" vertical="center" wrapText="1" readingOrder="2"/>
    </xf>
    <xf numFmtId="170" fontId="6" fillId="10" borderId="14" xfId="1" applyNumberFormat="1" applyFont="1" applyFill="1" applyBorder="1" applyAlignment="1">
      <alignment horizontal="left" vertical="center" wrapText="1" readingOrder="2"/>
    </xf>
    <xf numFmtId="0" fontId="12" fillId="9" borderId="5" xfId="1" applyNumberFormat="1" applyFont="1" applyFill="1" applyBorder="1" applyAlignment="1">
      <alignment horizontal="left" vertical="center" wrapText="1" readingOrder="2"/>
    </xf>
    <xf numFmtId="0" fontId="9" fillId="0" borderId="0" xfId="0" applyFont="1" applyAlignment="1">
      <alignment horizontal="right" vertical="center" wrapText="1" readingOrder="2"/>
    </xf>
    <xf numFmtId="164" fontId="12" fillId="9" borderId="5" xfId="1" applyFont="1" applyFill="1" applyBorder="1" applyAlignment="1">
      <alignment horizontal="right" vertical="center" wrapText="1"/>
    </xf>
    <xf numFmtId="0" fontId="22" fillId="0" borderId="4" xfId="0" applyFont="1" applyFill="1" applyBorder="1" applyAlignment="1">
      <alignment horizontal="right" vertical="center" wrapText="1"/>
    </xf>
    <xf numFmtId="164" fontId="10" fillId="4" borderId="4" xfId="1" applyFont="1" applyFill="1" applyBorder="1" applyAlignment="1">
      <alignment horizontal="right" vertical="center" wrapText="1"/>
    </xf>
    <xf numFmtId="164" fontId="10" fillId="0" borderId="8" xfId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 readingOrder="2"/>
    </xf>
    <xf numFmtId="0" fontId="22" fillId="4" borderId="1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1" fontId="0" fillId="0" borderId="0" xfId="0" applyNumberFormat="1"/>
    <xf numFmtId="167" fontId="6" fillId="0" borderId="2" xfId="0" applyNumberFormat="1" applyFont="1" applyFill="1" applyBorder="1" applyAlignment="1">
      <alignment horizontal="left" vertical="center" wrapText="1"/>
    </xf>
    <xf numFmtId="167" fontId="6" fillId="0" borderId="14" xfId="0" applyNumberFormat="1" applyFont="1" applyFill="1" applyBorder="1" applyAlignment="1">
      <alignment horizontal="left" vertical="center" wrapText="1"/>
    </xf>
    <xf numFmtId="167" fontId="6" fillId="0" borderId="14" xfId="0" applyNumberFormat="1" applyFont="1" applyFill="1" applyBorder="1" applyAlignment="1">
      <alignment vertical="center" wrapText="1"/>
    </xf>
    <xf numFmtId="167" fontId="6" fillId="4" borderId="14" xfId="0" applyNumberFormat="1" applyFont="1" applyFill="1" applyBorder="1" applyAlignment="1">
      <alignment vertical="center" wrapText="1"/>
    </xf>
    <xf numFmtId="167" fontId="6" fillId="4" borderId="0" xfId="0" applyNumberFormat="1" applyFont="1" applyFill="1" applyBorder="1" applyAlignment="1">
      <alignment vertical="center" wrapText="1"/>
    </xf>
    <xf numFmtId="167" fontId="6" fillId="4" borderId="2" xfId="0" applyNumberFormat="1" applyFont="1" applyFill="1" applyBorder="1" applyAlignment="1">
      <alignment vertical="center" wrapText="1"/>
    </xf>
    <xf numFmtId="168" fontId="6" fillId="8" borderId="14" xfId="1" applyNumberFormat="1" applyFont="1" applyFill="1" applyBorder="1" applyAlignment="1">
      <alignment horizontal="left" vertical="center" wrapText="1" readingOrder="2"/>
    </xf>
    <xf numFmtId="0" fontId="26" fillId="0" borderId="0" xfId="0" applyFont="1" applyAlignment="1">
      <alignment horizontal="center" vertical="center"/>
    </xf>
    <xf numFmtId="167" fontId="6" fillId="0" borderId="0" xfId="1" applyNumberFormat="1" applyFont="1" applyBorder="1" applyAlignment="1">
      <alignment horizontal="left" vertical="center" wrapText="1" readingOrder="2"/>
    </xf>
    <xf numFmtId="167" fontId="6" fillId="0" borderId="2" xfId="1" applyNumberFormat="1" applyFont="1" applyBorder="1" applyAlignment="1">
      <alignment horizontal="left" vertical="center" wrapText="1" readingOrder="2"/>
    </xf>
    <xf numFmtId="167" fontId="6" fillId="0" borderId="4" xfId="1" applyNumberFormat="1" applyFont="1" applyBorder="1" applyAlignment="1">
      <alignment horizontal="left" vertical="center" wrapText="1" readingOrder="2"/>
    </xf>
    <xf numFmtId="167" fontId="6" fillId="0" borderId="14" xfId="1" applyNumberFormat="1" applyFont="1" applyBorder="1" applyAlignment="1">
      <alignment horizontal="left" vertical="center" wrapText="1" readingOrder="2"/>
    </xf>
    <xf numFmtId="167" fontId="6" fillId="0" borderId="8" xfId="1" applyNumberFormat="1" applyFont="1" applyBorder="1" applyAlignment="1">
      <alignment horizontal="left" vertical="center" wrapText="1" readingOrder="2"/>
    </xf>
    <xf numFmtId="167" fontId="6" fillId="0" borderId="9" xfId="1" applyNumberFormat="1" applyFont="1" applyFill="1" applyBorder="1" applyAlignment="1">
      <alignment horizontal="left" vertical="center" wrapText="1" readingOrder="2"/>
    </xf>
    <xf numFmtId="167" fontId="6" fillId="0" borderId="2" xfId="1" applyNumberFormat="1" applyFont="1" applyFill="1" applyBorder="1" applyAlignment="1">
      <alignment horizontal="left" vertical="center" wrapText="1" readingOrder="2"/>
    </xf>
    <xf numFmtId="167" fontId="6" fillId="0" borderId="4" xfId="1" applyNumberFormat="1" applyFont="1" applyFill="1" applyBorder="1" applyAlignment="1">
      <alignment horizontal="left" vertical="center" wrapText="1" readingOrder="2"/>
    </xf>
    <xf numFmtId="167" fontId="6" fillId="0" borderId="14" xfId="1" applyNumberFormat="1" applyFont="1" applyFill="1" applyBorder="1" applyAlignment="1">
      <alignment horizontal="left" vertical="center" wrapText="1" readingOrder="2"/>
    </xf>
    <xf numFmtId="167" fontId="6" fillId="0" borderId="0" xfId="1" applyNumberFormat="1" applyFont="1" applyFill="1" applyBorder="1" applyAlignment="1">
      <alignment horizontal="left" vertical="center" wrapText="1" readingOrder="2"/>
    </xf>
    <xf numFmtId="167" fontId="6" fillId="0" borderId="11" xfId="1" applyNumberFormat="1" applyFont="1" applyFill="1" applyBorder="1" applyAlignment="1">
      <alignment horizontal="left" vertical="center" wrapText="1" readingOrder="2"/>
    </xf>
    <xf numFmtId="168" fontId="0" fillId="0" borderId="0" xfId="0" applyNumberFormat="1"/>
    <xf numFmtId="0" fontId="27" fillId="0" borderId="0" xfId="0" applyFont="1"/>
    <xf numFmtId="0" fontId="9" fillId="4" borderId="0" xfId="0" applyFont="1" applyFill="1" applyBorder="1" applyAlignment="1">
      <alignment horizontal="right" readingOrder="2"/>
    </xf>
    <xf numFmtId="168" fontId="6" fillId="4" borderId="8" xfId="1" applyNumberFormat="1" applyFont="1" applyFill="1" applyBorder="1" applyAlignment="1">
      <alignment horizontal="left" vertical="center" wrapText="1" readingOrder="2"/>
    </xf>
    <xf numFmtId="168" fontId="6" fillId="4" borderId="0" xfId="1" applyNumberFormat="1" applyFont="1" applyFill="1" applyBorder="1" applyAlignment="1">
      <alignment horizontal="left" vertical="center" wrapText="1" readingOrder="2"/>
    </xf>
    <xf numFmtId="168" fontId="6" fillId="4" borderId="14" xfId="1" applyNumberFormat="1" applyFont="1" applyFill="1" applyBorder="1" applyAlignment="1">
      <alignment horizontal="left" vertical="center" wrapText="1" readingOrder="2"/>
    </xf>
    <xf numFmtId="168" fontId="6" fillId="4" borderId="7" xfId="1" applyNumberFormat="1" applyFont="1" applyFill="1" applyBorder="1" applyAlignment="1">
      <alignment horizontal="left" vertical="center" wrapText="1" readingOrder="2"/>
    </xf>
    <xf numFmtId="0" fontId="9" fillId="4" borderId="0" xfId="0" applyFont="1" applyFill="1" applyBorder="1" applyAlignment="1">
      <alignment horizontal="right" vertical="center" wrapText="1" readingOrder="2"/>
    </xf>
    <xf numFmtId="1" fontId="6" fillId="0" borderId="0" xfId="0" applyNumberFormat="1" applyFont="1" applyFill="1" applyBorder="1" applyAlignment="1">
      <alignment horizontal="left" vertical="center" wrapText="1"/>
    </xf>
    <xf numFmtId="168" fontId="6" fillId="4" borderId="4" xfId="0" applyNumberFormat="1" applyFont="1" applyFill="1" applyBorder="1" applyAlignment="1">
      <alignment horizontal="left" vertical="center" wrapText="1"/>
    </xf>
    <xf numFmtId="168" fontId="6" fillId="4" borderId="14" xfId="0" applyNumberFormat="1" applyFont="1" applyFill="1" applyBorder="1" applyAlignment="1">
      <alignment horizontal="left" vertical="center" wrapText="1"/>
    </xf>
    <xf numFmtId="1" fontId="6" fillId="0" borderId="14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3" fontId="19" fillId="4" borderId="8" xfId="1" applyNumberFormat="1" applyFont="1" applyFill="1" applyBorder="1" applyAlignment="1">
      <alignment horizontal="left" vertical="center" wrapText="1" readingOrder="2"/>
    </xf>
    <xf numFmtId="3" fontId="19" fillId="4" borderId="0" xfId="1" applyNumberFormat="1" applyFont="1" applyFill="1" applyBorder="1" applyAlignment="1">
      <alignment horizontal="left" vertical="center" wrapText="1" readingOrder="2"/>
    </xf>
    <xf numFmtId="3" fontId="19" fillId="4" borderId="7" xfId="1" applyNumberFormat="1" applyFont="1" applyFill="1" applyBorder="1" applyAlignment="1">
      <alignment horizontal="left" vertical="center" wrapText="1" readingOrder="2"/>
    </xf>
    <xf numFmtId="3" fontId="19" fillId="4" borderId="2" xfId="1" applyNumberFormat="1" applyFont="1" applyFill="1" applyBorder="1" applyAlignment="1">
      <alignment horizontal="left" vertical="center" wrapText="1" readingOrder="2"/>
    </xf>
    <xf numFmtId="3" fontId="19" fillId="4" borderId="4" xfId="1" applyNumberFormat="1" applyFont="1" applyFill="1" applyBorder="1" applyAlignment="1">
      <alignment horizontal="left" vertical="center" wrapText="1" readingOrder="2"/>
    </xf>
    <xf numFmtId="3" fontId="6" fillId="0" borderId="6" xfId="0" applyNumberFormat="1" applyFont="1" applyFill="1" applyBorder="1" applyAlignment="1">
      <alignment horizontal="left" vertical="center" wrapText="1" readingOrder="2"/>
    </xf>
    <xf numFmtId="164" fontId="10" fillId="4" borderId="0" xfId="1" applyFont="1" applyFill="1" applyBorder="1" applyAlignment="1">
      <alignment horizontal="right" vertical="center" wrapText="1"/>
    </xf>
    <xf numFmtId="164" fontId="10" fillId="4" borderId="7" xfId="1" applyFont="1" applyFill="1" applyBorder="1" applyAlignment="1">
      <alignment horizontal="right" vertical="center" wrapText="1"/>
    </xf>
    <xf numFmtId="164" fontId="10" fillId="4" borderId="9" xfId="1" applyFont="1" applyFill="1" applyBorder="1" applyAlignment="1">
      <alignment horizontal="right" vertical="center" wrapText="1"/>
    </xf>
    <xf numFmtId="167" fontId="6" fillId="4" borderId="0" xfId="1" applyNumberFormat="1" applyFont="1" applyFill="1" applyBorder="1" applyAlignment="1">
      <alignment horizontal="left" vertical="center" wrapText="1" readingOrder="2"/>
    </xf>
    <xf numFmtId="167" fontId="6" fillId="4" borderId="5" xfId="1" applyNumberFormat="1" applyFont="1" applyFill="1" applyBorder="1" applyAlignment="1">
      <alignment horizontal="left" vertical="center" wrapText="1" readingOrder="2"/>
    </xf>
    <xf numFmtId="167" fontId="6" fillId="4" borderId="7" xfId="1" applyNumberFormat="1" applyFont="1" applyFill="1" applyBorder="1" applyAlignment="1">
      <alignment horizontal="left" vertical="center" wrapText="1" readingOrder="2"/>
    </xf>
    <xf numFmtId="167" fontId="6" fillId="4" borderId="2" xfId="1" applyNumberFormat="1" applyFont="1" applyFill="1" applyBorder="1" applyAlignment="1">
      <alignment horizontal="left" vertical="center" wrapText="1" readingOrder="2"/>
    </xf>
    <xf numFmtId="3" fontId="6" fillId="4" borderId="11" xfId="1" applyNumberFormat="1" applyFont="1" applyFill="1" applyBorder="1" applyAlignment="1">
      <alignment vertical="center" wrapText="1" readingOrder="2"/>
    </xf>
    <xf numFmtId="167" fontId="6" fillId="4" borderId="11" xfId="1" applyNumberFormat="1" applyFont="1" applyFill="1" applyBorder="1" applyAlignment="1">
      <alignment horizontal="left" vertical="center" wrapText="1" readingOrder="2"/>
    </xf>
    <xf numFmtId="167" fontId="6" fillId="4" borderId="8" xfId="1" applyNumberFormat="1" applyFont="1" applyFill="1" applyBorder="1" applyAlignment="1">
      <alignment horizontal="left" vertical="center" wrapText="1" readingOrder="2"/>
    </xf>
    <xf numFmtId="167" fontId="6" fillId="4" borderId="4" xfId="1" applyNumberFormat="1" applyFont="1" applyFill="1" applyBorder="1" applyAlignment="1">
      <alignment horizontal="left" vertical="center" wrapText="1" readingOrder="2"/>
    </xf>
    <xf numFmtId="167" fontId="6" fillId="4" borderId="1" xfId="1" applyNumberFormat="1" applyFont="1" applyFill="1" applyBorder="1" applyAlignment="1">
      <alignment horizontal="left" vertical="center" wrapText="1" readingOrder="2"/>
    </xf>
    <xf numFmtId="0" fontId="5" fillId="0" borderId="0" xfId="0" applyFont="1" applyAlignment="1">
      <alignment horizontal="center" vertical="center" wrapText="1"/>
    </xf>
    <xf numFmtId="3" fontId="6" fillId="11" borderId="4" xfId="1" applyNumberFormat="1" applyFont="1" applyFill="1" applyBorder="1" applyAlignment="1">
      <alignment horizontal="left" vertical="center" wrapText="1" readingOrder="2"/>
    </xf>
    <xf numFmtId="0" fontId="9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 readingOrder="2"/>
    </xf>
    <xf numFmtId="0" fontId="9" fillId="0" borderId="0" xfId="0" applyFont="1" applyBorder="1" applyAlignment="1">
      <alignment horizontal="right" vertical="center" wrapText="1" readingOrder="2"/>
    </xf>
    <xf numFmtId="0" fontId="9" fillId="4" borderId="0" xfId="0" applyFont="1" applyFill="1" applyAlignment="1">
      <alignment horizontal="right" vertical="center" wrapText="1" readingOrder="2"/>
    </xf>
    <xf numFmtId="0" fontId="15" fillId="0" borderId="0" xfId="0" applyFont="1" applyBorder="1" applyAlignment="1">
      <alignment horizontal="right" vertical="center" wrapText="1" readingOrder="2"/>
    </xf>
    <xf numFmtId="0" fontId="14" fillId="0" borderId="0" xfId="0" applyFont="1" applyAlignment="1">
      <alignment horizontal="right" vertical="center" wrapText="1" readingOrder="2"/>
    </xf>
    <xf numFmtId="0" fontId="5" fillId="0" borderId="0" xfId="0" quotePrefix="1" applyFont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5" fillId="0" borderId="12" xfId="0" quotePrefix="1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right" vertical="center" wrapText="1"/>
    </xf>
    <xf numFmtId="0" fontId="22" fillId="0" borderId="4" xfId="0" applyFont="1" applyFill="1" applyBorder="1" applyAlignment="1">
      <alignment horizontal="right" vertical="center" wrapText="1"/>
    </xf>
    <xf numFmtId="1" fontId="22" fillId="0" borderId="14" xfId="0" applyNumberFormat="1" applyFont="1" applyFill="1" applyBorder="1" applyAlignment="1">
      <alignment horizontal="right" vertical="center"/>
    </xf>
    <xf numFmtId="1" fontId="22" fillId="0" borderId="13" xfId="0" applyNumberFormat="1" applyFont="1" applyFill="1" applyBorder="1" applyAlignment="1">
      <alignment horizontal="right" vertical="center"/>
    </xf>
    <xf numFmtId="164" fontId="21" fillId="9" borderId="10" xfId="1" applyFont="1" applyFill="1" applyBorder="1" applyAlignment="1">
      <alignment horizontal="right" vertical="center" wrapText="1"/>
    </xf>
    <xf numFmtId="0" fontId="22" fillId="0" borderId="8" xfId="0" applyFont="1" applyFill="1" applyBorder="1" applyAlignment="1">
      <alignment horizontal="right" vertical="center" wrapText="1"/>
    </xf>
    <xf numFmtId="1" fontId="22" fillId="8" borderId="14" xfId="0" applyNumberFormat="1" applyFont="1" applyFill="1" applyBorder="1" applyAlignment="1">
      <alignment horizontal="right" vertical="center" wrapText="1"/>
    </xf>
    <xf numFmtId="1" fontId="22" fillId="4" borderId="14" xfId="0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readingOrder="2"/>
    </xf>
    <xf numFmtId="0" fontId="9" fillId="4" borderId="0" xfId="0" applyFont="1" applyFill="1" applyAlignment="1">
      <alignment horizontal="right" vertical="center" readingOrder="2"/>
    </xf>
    <xf numFmtId="0" fontId="5" fillId="0" borderId="0" xfId="0" applyFont="1" applyAlignment="1">
      <alignment horizontal="center" vertical="center" wrapText="1"/>
    </xf>
    <xf numFmtId="164" fontId="10" fillId="0" borderId="11" xfId="1" applyFont="1" applyBorder="1" applyAlignment="1">
      <alignment horizontal="right" vertical="center"/>
    </xf>
    <xf numFmtId="164" fontId="10" fillId="0" borderId="0" xfId="1" applyFont="1" applyBorder="1" applyAlignment="1">
      <alignment horizontal="right" vertical="center"/>
    </xf>
    <xf numFmtId="0" fontId="10" fillId="8" borderId="14" xfId="0" applyFont="1" applyFill="1" applyBorder="1" applyAlignment="1">
      <alignment horizontal="right" vertical="center" wrapText="1"/>
    </xf>
    <xf numFmtId="164" fontId="5" fillId="0" borderId="0" xfId="1" quotePrefix="1" applyFont="1" applyAlignment="1">
      <alignment horizontal="center" vertical="center" wrapText="1"/>
    </xf>
    <xf numFmtId="164" fontId="12" fillId="9" borderId="5" xfId="1" applyFont="1" applyFill="1" applyBorder="1" applyAlignment="1">
      <alignment horizontal="right" vertical="center" wrapText="1"/>
    </xf>
    <xf numFmtId="164" fontId="12" fillId="9" borderId="0" xfId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164" fontId="10" fillId="0" borderId="11" xfId="1" applyFont="1" applyFill="1" applyBorder="1" applyAlignment="1">
      <alignment horizontal="right" vertical="center"/>
    </xf>
    <xf numFmtId="164" fontId="10" fillId="0" borderId="0" xfId="1" applyFont="1" applyFill="1" applyBorder="1" applyAlignment="1">
      <alignment horizontal="right" vertical="center"/>
    </xf>
    <xf numFmtId="164" fontId="10" fillId="0" borderId="1" xfId="1" applyFont="1" applyFill="1" applyBorder="1" applyAlignment="1">
      <alignment horizontal="right" vertical="center"/>
    </xf>
    <xf numFmtId="164" fontId="12" fillId="9" borderId="13" xfId="1" quotePrefix="1" applyFont="1" applyFill="1" applyBorder="1" applyAlignment="1">
      <alignment horizontal="center" vertical="center" wrapText="1"/>
    </xf>
    <xf numFmtId="164" fontId="12" fillId="9" borderId="13" xfId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right" vertical="center" readingOrder="2"/>
    </xf>
    <xf numFmtId="0" fontId="9" fillId="4" borderId="0" xfId="0" applyFont="1" applyFill="1" applyBorder="1" applyAlignment="1">
      <alignment horizontal="right" vertical="center" wrapText="1" readingOrder="2"/>
    </xf>
    <xf numFmtId="164" fontId="5" fillId="0" borderId="0" xfId="1" applyFont="1" applyAlignment="1">
      <alignment horizontal="center" vertical="center" wrapText="1"/>
    </xf>
    <xf numFmtId="164" fontId="12" fillId="9" borderId="1" xfId="1" applyFont="1" applyFill="1" applyBorder="1" applyAlignment="1">
      <alignment horizontal="right" vertical="center" wrapText="1"/>
    </xf>
    <xf numFmtId="164" fontId="12" fillId="9" borderId="5" xfId="1" applyFont="1" applyFill="1" applyBorder="1" applyAlignment="1">
      <alignment horizontal="center" vertical="center" wrapText="1"/>
    </xf>
    <xf numFmtId="0" fontId="12" fillId="9" borderId="5" xfId="1" applyNumberFormat="1" applyFont="1" applyFill="1" applyBorder="1" applyAlignment="1">
      <alignment horizontal="center" vertical="center" wrapText="1"/>
    </xf>
    <xf numFmtId="0" fontId="12" fillId="9" borderId="1" xfId="1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right" readingOrder="2"/>
    </xf>
    <xf numFmtId="0" fontId="9" fillId="0" borderId="0" xfId="0" applyFont="1" applyBorder="1" applyAlignment="1">
      <alignment horizontal="right" vertical="center" wrapText="1"/>
    </xf>
    <xf numFmtId="164" fontId="10" fillId="0" borderId="11" xfId="1" applyFont="1" applyBorder="1" applyAlignment="1">
      <alignment horizontal="right" vertical="center" wrapText="1"/>
    </xf>
    <xf numFmtId="164" fontId="10" fillId="0" borderId="0" xfId="1" applyFont="1" applyBorder="1" applyAlignment="1">
      <alignment horizontal="right" vertical="center" wrapText="1"/>
    </xf>
    <xf numFmtId="164" fontId="10" fillId="0" borderId="1" xfId="1" applyFont="1" applyBorder="1" applyAlignment="1">
      <alignment horizontal="right" vertical="center" wrapText="1"/>
    </xf>
    <xf numFmtId="0" fontId="9" fillId="0" borderId="11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 readingOrder="2"/>
    </xf>
    <xf numFmtId="0" fontId="22" fillId="0" borderId="1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6" fillId="0" borderId="14" xfId="1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BB7FF"/>
      <color rgb="FF56426E"/>
      <color rgb="FFF2E5FF"/>
      <color rgb="FFEAD5FF"/>
      <color rgb="FFBA75FF"/>
      <color rgb="FFFF93C9"/>
      <color rgb="FFFFB7DB"/>
      <color rgb="FFFAD4FA"/>
      <color rgb="FF632523"/>
      <color rgb="FFC000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628651</xdr:colOff>
      <xdr:row>11</xdr:row>
      <xdr:rowOff>76200</xdr:rowOff>
    </xdr:from>
    <xdr:to>
      <xdr:col>4</xdr:col>
      <xdr:colOff>9526</xdr:colOff>
      <xdr:row>11</xdr:row>
      <xdr:rowOff>219076</xdr:rowOff>
    </xdr:to>
    <xdr:sp macro="" textlink="">
      <xdr:nvSpPr>
        <xdr:cNvPr id="4" name="TextBox 2"/>
        <xdr:cNvSpPr txBox="1"/>
      </xdr:nvSpPr>
      <xdr:spPr>
        <a:xfrm>
          <a:off x="9986714849" y="4657725"/>
          <a:ext cx="466725" cy="142876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solidFill>
                <a:schemeClr val="dk1"/>
              </a:solidFill>
              <a:latin typeface="+mn-lt"/>
              <a:ea typeface="+mn-ea"/>
              <a:cs typeface="+mn-cs"/>
            </a:rPr>
            <a:t>***</a:t>
          </a:r>
          <a:endParaRPr lang="ar-IQ" sz="1000" b="1"/>
        </a:p>
      </xdr:txBody>
    </xdr:sp>
    <xdr:clientData/>
  </xdr:twoCellAnchor>
  <xdr:twoCellAnchor>
    <xdr:from>
      <xdr:col>3</xdr:col>
      <xdr:colOff>638175</xdr:colOff>
      <xdr:row>12</xdr:row>
      <xdr:rowOff>76200</xdr:rowOff>
    </xdr:from>
    <xdr:to>
      <xdr:col>3</xdr:col>
      <xdr:colOff>1047751</xdr:colOff>
      <xdr:row>12</xdr:row>
      <xdr:rowOff>266700</xdr:rowOff>
    </xdr:to>
    <xdr:sp macro="" textlink="">
      <xdr:nvSpPr>
        <xdr:cNvPr id="7" name="TextBox 2"/>
        <xdr:cNvSpPr txBox="1"/>
      </xdr:nvSpPr>
      <xdr:spPr>
        <a:xfrm>
          <a:off x="9986800574" y="3867150"/>
          <a:ext cx="409576" cy="190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latin typeface="+mn-lt"/>
            </a:rPr>
            <a:t>****</a:t>
          </a:r>
          <a:endParaRPr lang="ar-IQ" sz="1000" b="1">
            <a:latin typeface="+mn-lt"/>
          </a:endParaRPr>
        </a:p>
      </xdr:txBody>
    </xdr:sp>
    <xdr:clientData/>
  </xdr:twoCellAnchor>
  <xdr:twoCellAnchor>
    <xdr:from>
      <xdr:col>3</xdr:col>
      <xdr:colOff>638175</xdr:colOff>
      <xdr:row>13</xdr:row>
      <xdr:rowOff>66675</xdr:rowOff>
    </xdr:from>
    <xdr:to>
      <xdr:col>3</xdr:col>
      <xdr:colOff>1047751</xdr:colOff>
      <xdr:row>13</xdr:row>
      <xdr:rowOff>257175</xdr:rowOff>
    </xdr:to>
    <xdr:sp macro="" textlink="">
      <xdr:nvSpPr>
        <xdr:cNvPr id="5" name="TextBox 2"/>
        <xdr:cNvSpPr txBox="1"/>
      </xdr:nvSpPr>
      <xdr:spPr>
        <a:xfrm>
          <a:off x="9986800574" y="4181475"/>
          <a:ext cx="409576" cy="190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latin typeface="+mn-lt"/>
            </a:rPr>
            <a:t>****</a:t>
          </a:r>
          <a:endParaRPr lang="ar-IQ" sz="1000" b="1">
            <a:latin typeface="+mn-lt"/>
          </a:endParaRPr>
        </a:p>
      </xdr:txBody>
    </xdr:sp>
    <xdr:clientData/>
  </xdr:twoCellAnchor>
  <xdr:twoCellAnchor>
    <xdr:from>
      <xdr:col>3</xdr:col>
      <xdr:colOff>657225</xdr:colOff>
      <xdr:row>10</xdr:row>
      <xdr:rowOff>76200</xdr:rowOff>
    </xdr:from>
    <xdr:to>
      <xdr:col>4</xdr:col>
      <xdr:colOff>38100</xdr:colOff>
      <xdr:row>10</xdr:row>
      <xdr:rowOff>219076</xdr:rowOff>
    </xdr:to>
    <xdr:sp macro="" textlink="">
      <xdr:nvSpPr>
        <xdr:cNvPr id="6" name="TextBox 2"/>
        <xdr:cNvSpPr txBox="1"/>
      </xdr:nvSpPr>
      <xdr:spPr>
        <a:xfrm>
          <a:off x="9986724375" y="3238500"/>
          <a:ext cx="466725" cy="142876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solidFill>
                <a:schemeClr val="dk1"/>
              </a:solidFill>
              <a:latin typeface="+mn-lt"/>
              <a:ea typeface="+mn-ea"/>
              <a:cs typeface="+mn-cs"/>
            </a:rPr>
            <a:t>**</a:t>
          </a:r>
          <a:endParaRPr lang="ar-IQ" sz="1000" b="1"/>
        </a:p>
      </xdr:txBody>
    </xdr:sp>
    <xdr:clientData/>
  </xdr:twoCellAnchor>
  <xdr:twoCellAnchor>
    <xdr:from>
      <xdr:col>3</xdr:col>
      <xdr:colOff>638175</xdr:colOff>
      <xdr:row>14</xdr:row>
      <xdr:rowOff>57150</xdr:rowOff>
    </xdr:from>
    <xdr:to>
      <xdr:col>3</xdr:col>
      <xdr:colOff>1047751</xdr:colOff>
      <xdr:row>14</xdr:row>
      <xdr:rowOff>247650</xdr:rowOff>
    </xdr:to>
    <xdr:sp macro="" textlink="">
      <xdr:nvSpPr>
        <xdr:cNvPr id="8" name="TextBox 2"/>
        <xdr:cNvSpPr txBox="1"/>
      </xdr:nvSpPr>
      <xdr:spPr>
        <a:xfrm>
          <a:off x="9986800574" y="4495800"/>
          <a:ext cx="409576" cy="190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latin typeface="+mn-lt"/>
            </a:rPr>
            <a:t>****</a:t>
          </a:r>
          <a:endParaRPr lang="ar-IQ" sz="1000" b="1">
            <a:latin typeface="+mn-lt"/>
          </a:endParaRPr>
        </a:p>
      </xdr:txBody>
    </xdr:sp>
    <xdr:clientData/>
  </xdr:twoCellAnchor>
  <xdr:twoCellAnchor>
    <xdr:from>
      <xdr:col>3</xdr:col>
      <xdr:colOff>628650</xdr:colOff>
      <xdr:row>15</xdr:row>
      <xdr:rowOff>76200</xdr:rowOff>
    </xdr:from>
    <xdr:to>
      <xdr:col>3</xdr:col>
      <xdr:colOff>1038226</xdr:colOff>
      <xdr:row>15</xdr:row>
      <xdr:rowOff>266700</xdr:rowOff>
    </xdr:to>
    <xdr:sp macro="" textlink="">
      <xdr:nvSpPr>
        <xdr:cNvPr id="9" name="TextBox 2"/>
        <xdr:cNvSpPr txBox="1"/>
      </xdr:nvSpPr>
      <xdr:spPr>
        <a:xfrm>
          <a:off x="9986819624" y="4543425"/>
          <a:ext cx="409576" cy="190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latin typeface="+mn-lt"/>
            </a:rPr>
            <a:t>****</a:t>
          </a:r>
          <a:endParaRPr lang="ar-IQ" sz="1000" b="1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19</xdr:row>
      <xdr:rowOff>57150</xdr:rowOff>
    </xdr:from>
    <xdr:to>
      <xdr:col>6</xdr:col>
      <xdr:colOff>342900</xdr:colOff>
      <xdr:row>19</xdr:row>
      <xdr:rowOff>238125</xdr:rowOff>
    </xdr:to>
    <xdr:sp macro="" textlink="">
      <xdr:nvSpPr>
        <xdr:cNvPr id="2" name="TextBox 2"/>
        <xdr:cNvSpPr txBox="1"/>
      </xdr:nvSpPr>
      <xdr:spPr>
        <a:xfrm>
          <a:off x="9984562200" y="5934075"/>
          <a:ext cx="133350" cy="18097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  <a:endParaRPr lang="ar-IQ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B1:R101"/>
  <sheetViews>
    <sheetView rightToLeft="1" view="pageBreakPreview" topLeftCell="A6" workbookViewId="0">
      <selection activeCell="M18" sqref="M18"/>
    </sheetView>
  </sheetViews>
  <sheetFormatPr defaultRowHeight="12.75"/>
  <cols>
    <col min="1" max="1" width="4.140625" customWidth="1"/>
    <col min="2" max="2" width="16.85546875" customWidth="1"/>
    <col min="3" max="3" width="14.85546875" customWidth="1"/>
    <col min="4" max="4" width="16.28515625" customWidth="1"/>
    <col min="5" max="5" width="14.140625" customWidth="1"/>
    <col min="6" max="6" width="16.28515625" customWidth="1"/>
    <col min="7" max="7" width="14.85546875" customWidth="1"/>
    <col min="8" max="8" width="17" customWidth="1"/>
    <col min="9" max="9" width="4.42578125" customWidth="1"/>
    <col min="11" max="11" width="11" bestFit="1" customWidth="1"/>
  </cols>
  <sheetData>
    <row r="1" spans="2:18" ht="23.25" customHeight="1">
      <c r="B1" s="283" t="s">
        <v>117</v>
      </c>
      <c r="C1" s="284"/>
      <c r="D1" s="284"/>
      <c r="E1" s="284"/>
      <c r="F1" s="284"/>
      <c r="G1" s="284"/>
      <c r="H1" s="284"/>
      <c r="I1" s="3"/>
    </row>
    <row r="2" spans="2:18" ht="21" customHeight="1" thickBot="1">
      <c r="B2" s="285" t="s">
        <v>110</v>
      </c>
      <c r="C2" s="286"/>
      <c r="D2" s="59"/>
      <c r="E2" s="59"/>
      <c r="F2" s="59"/>
      <c r="G2" s="59"/>
      <c r="H2" s="142" t="s">
        <v>68</v>
      </c>
      <c r="I2" s="3"/>
    </row>
    <row r="3" spans="2:18" ht="28.5" customHeight="1" thickTop="1">
      <c r="B3" s="160" t="s">
        <v>0</v>
      </c>
      <c r="C3" s="161" t="s">
        <v>97</v>
      </c>
      <c r="D3" s="161" t="s">
        <v>98</v>
      </c>
      <c r="E3" s="161" t="s">
        <v>99</v>
      </c>
      <c r="F3" s="214">
        <v>2018</v>
      </c>
      <c r="G3" s="214">
        <v>2019</v>
      </c>
      <c r="H3" s="214">
        <v>2020</v>
      </c>
      <c r="I3" s="2"/>
    </row>
    <row r="4" spans="2:18" ht="30.75" customHeight="1" thickBot="1">
      <c r="B4" s="13" t="s">
        <v>1</v>
      </c>
      <c r="C4" s="261">
        <v>68688325</v>
      </c>
      <c r="D4" s="60">
        <v>80030253</v>
      </c>
      <c r="E4" s="101">
        <v>85508046</v>
      </c>
      <c r="F4" s="101">
        <v>82130194</v>
      </c>
      <c r="G4" s="101">
        <v>87899993</v>
      </c>
      <c r="H4" s="101">
        <v>85375545</v>
      </c>
      <c r="I4" s="2"/>
    </row>
    <row r="5" spans="2:18" ht="19.5" customHeight="1" thickTop="1">
      <c r="B5" s="279" t="s">
        <v>96</v>
      </c>
      <c r="C5" s="279"/>
      <c r="D5" s="279"/>
      <c r="E5" s="279"/>
      <c r="F5" s="279"/>
      <c r="G5" s="279"/>
      <c r="H5" s="279"/>
      <c r="I5" s="279"/>
    </row>
    <row r="6" spans="2:18" ht="5.25" customHeight="1">
      <c r="B6" s="220"/>
      <c r="C6" s="220"/>
      <c r="D6" s="220"/>
      <c r="E6" s="220"/>
      <c r="F6" s="220"/>
      <c r="G6" s="220"/>
      <c r="H6" s="220"/>
      <c r="I6" s="220"/>
    </row>
    <row r="7" spans="2:18" ht="6" customHeight="1">
      <c r="B7" s="279"/>
      <c r="C7" s="279"/>
      <c r="D7" s="279"/>
      <c r="E7" s="279"/>
      <c r="F7" s="1"/>
      <c r="G7" s="1"/>
      <c r="H7" s="1"/>
      <c r="I7" s="1"/>
    </row>
    <row r="8" spans="2:18" ht="21" customHeight="1">
      <c r="B8" s="283" t="s">
        <v>118</v>
      </c>
      <c r="C8" s="284"/>
      <c r="D8" s="284"/>
      <c r="E8" s="284"/>
      <c r="F8" s="284"/>
      <c r="G8" s="284"/>
      <c r="H8" s="284"/>
      <c r="I8" s="3"/>
    </row>
    <row r="9" spans="2:18" ht="20.25" customHeight="1" thickBot="1">
      <c r="B9" s="285" t="s">
        <v>111</v>
      </c>
      <c r="C9" s="286"/>
      <c r="D9" s="62"/>
      <c r="E9" s="62"/>
      <c r="F9" s="62"/>
      <c r="G9" s="62"/>
      <c r="H9" s="62"/>
      <c r="I9" s="3"/>
      <c r="L9" s="282"/>
      <c r="M9" s="282"/>
      <c r="N9" s="282"/>
      <c r="O9" s="282"/>
      <c r="P9" s="282"/>
      <c r="Q9" s="282"/>
      <c r="R9" s="282"/>
    </row>
    <row r="10" spans="2:18" ht="50.25" customHeight="1" thickTop="1">
      <c r="B10" s="159" t="s">
        <v>0</v>
      </c>
      <c r="C10" s="159" t="s">
        <v>70</v>
      </c>
      <c r="D10" s="159" t="s">
        <v>64</v>
      </c>
      <c r="E10" s="159" t="s">
        <v>65</v>
      </c>
      <c r="F10" s="159" t="s">
        <v>69</v>
      </c>
      <c r="G10" s="159" t="s">
        <v>114</v>
      </c>
      <c r="H10" s="159" t="s">
        <v>112</v>
      </c>
      <c r="I10" s="6"/>
    </row>
    <row r="11" spans="2:18" ht="24.95" customHeight="1">
      <c r="B11" s="70">
        <v>2015</v>
      </c>
      <c r="C11" s="23">
        <v>68688325</v>
      </c>
      <c r="D11" s="23">
        <v>13104203</v>
      </c>
      <c r="E11" s="23">
        <v>74215110</v>
      </c>
      <c r="F11" s="23">
        <v>30308514</v>
      </c>
      <c r="G11" s="81">
        <f t="shared" ref="G11:G15" si="0">E11/F11</f>
        <v>2.4486555164004411</v>
      </c>
      <c r="H11" s="82">
        <f t="shared" ref="H11:H15" si="1">G11/8760</f>
        <v>2.7952688543384028E-4</v>
      </c>
      <c r="I11" s="7"/>
    </row>
    <row r="12" spans="2:18" ht="24.95" customHeight="1">
      <c r="B12" s="70">
        <v>2016</v>
      </c>
      <c r="C12" s="23">
        <v>80030253</v>
      </c>
      <c r="D12" s="91">
        <v>11964878</v>
      </c>
      <c r="E12" s="23">
        <v>81247235</v>
      </c>
      <c r="F12" s="23">
        <v>31131826</v>
      </c>
      <c r="G12" s="81">
        <f t="shared" si="0"/>
        <v>2.6097805827387059</v>
      </c>
      <c r="H12" s="82">
        <f t="shared" si="1"/>
        <v>2.9792015784688424E-4</v>
      </c>
      <c r="I12" s="7"/>
      <c r="J12" s="281"/>
      <c r="K12" s="281"/>
      <c r="L12" s="281"/>
      <c r="M12" s="281"/>
      <c r="N12" s="281"/>
      <c r="O12" s="281"/>
    </row>
    <row r="13" spans="2:18" ht="25.5" customHeight="1">
      <c r="B13" s="70">
        <v>2017</v>
      </c>
      <c r="C13" s="91">
        <v>85508046</v>
      </c>
      <c r="D13" s="91">
        <v>13644407</v>
      </c>
      <c r="E13" s="126">
        <v>89223335</v>
      </c>
      <c r="F13" s="126">
        <v>31967075</v>
      </c>
      <c r="G13" s="81">
        <f t="shared" si="0"/>
        <v>2.791101000013295</v>
      </c>
      <c r="H13" s="82">
        <f t="shared" si="1"/>
        <v>3.1861883561795607E-4</v>
      </c>
      <c r="I13" s="7"/>
    </row>
    <row r="14" spans="2:18" ht="25.5" customHeight="1">
      <c r="B14" s="70">
        <v>2018</v>
      </c>
      <c r="C14" s="126">
        <v>82130194</v>
      </c>
      <c r="D14" s="91">
        <v>22411874</v>
      </c>
      <c r="E14" s="91">
        <v>95439295.5</v>
      </c>
      <c r="F14" s="23">
        <v>32814590</v>
      </c>
      <c r="G14" s="81">
        <f t="shared" si="0"/>
        <v>2.9084408947361524</v>
      </c>
      <c r="H14" s="82">
        <f t="shared" si="1"/>
        <v>3.3201380076896717E-4</v>
      </c>
      <c r="I14" s="7"/>
    </row>
    <row r="15" spans="2:18" ht="25.5" customHeight="1">
      <c r="B15" s="70">
        <v>2019</v>
      </c>
      <c r="C15" s="126">
        <v>87899993</v>
      </c>
      <c r="D15" s="91">
        <v>35305311</v>
      </c>
      <c r="E15" s="91">
        <v>108864536</v>
      </c>
      <c r="F15" s="23">
        <v>33678525</v>
      </c>
      <c r="G15" s="81">
        <f t="shared" si="0"/>
        <v>3.2324615166489625</v>
      </c>
      <c r="H15" s="82">
        <f t="shared" si="1"/>
        <v>3.6900245623846606E-4</v>
      </c>
      <c r="I15" s="68"/>
    </row>
    <row r="16" spans="2:18" ht="25.5" customHeight="1" thickBot="1">
      <c r="B16" s="64">
        <v>2020</v>
      </c>
      <c r="C16" s="198">
        <v>85375545</v>
      </c>
      <c r="D16" s="200">
        <v>39141381</v>
      </c>
      <c r="E16" s="200">
        <v>111944929</v>
      </c>
      <c r="F16" s="150">
        <v>34558451</v>
      </c>
      <c r="G16" s="71">
        <f t="shared" ref="G16" si="2">E16/F16</f>
        <v>3.2392924381940613</v>
      </c>
      <c r="H16" s="72">
        <f t="shared" ref="H16" si="3">G16/8760</f>
        <v>3.6978224180297503E-4</v>
      </c>
      <c r="I16" s="68"/>
    </row>
    <row r="17" spans="2:9" ht="42" customHeight="1" thickTop="1">
      <c r="B17" s="278" t="s">
        <v>141</v>
      </c>
      <c r="C17" s="278"/>
      <c r="D17" s="278"/>
      <c r="E17" s="278"/>
      <c r="F17" s="278"/>
      <c r="G17" s="278"/>
      <c r="H17" s="278"/>
      <c r="I17" s="4"/>
    </row>
    <row r="18" spans="2:9" ht="15" customHeight="1">
      <c r="B18" s="278" t="s">
        <v>142</v>
      </c>
      <c r="C18" s="278"/>
      <c r="D18" s="278"/>
      <c r="E18" s="278"/>
      <c r="F18" s="278"/>
      <c r="G18" s="215"/>
      <c r="H18" s="215"/>
      <c r="I18" s="4"/>
    </row>
    <row r="19" spans="2:9" ht="16.5" customHeight="1">
      <c r="B19" s="280" t="s">
        <v>143</v>
      </c>
      <c r="C19" s="280"/>
      <c r="D19" s="280"/>
      <c r="E19" s="280"/>
      <c r="F19" s="280"/>
      <c r="G19" s="280"/>
      <c r="H19" s="146"/>
      <c r="I19" s="4"/>
    </row>
    <row r="20" spans="2:9" ht="27" customHeight="1">
      <c r="B20" s="280" t="s">
        <v>132</v>
      </c>
      <c r="C20" s="280"/>
      <c r="D20" s="280"/>
      <c r="E20" s="280"/>
      <c r="F20" s="280"/>
      <c r="G20" s="280"/>
      <c r="H20" s="280"/>
      <c r="I20" s="4"/>
    </row>
    <row r="21" spans="2:9" ht="15" customHeight="1">
      <c r="B21" s="278" t="s">
        <v>109</v>
      </c>
      <c r="C21" s="278"/>
      <c r="D21" s="278"/>
      <c r="E21" s="146"/>
      <c r="F21" s="146"/>
      <c r="G21" s="146"/>
      <c r="H21" s="146"/>
      <c r="I21" s="4"/>
    </row>
    <row r="22" spans="2:9" ht="14.25" customHeight="1">
      <c r="B22" s="278" t="s">
        <v>66</v>
      </c>
      <c r="C22" s="278"/>
      <c r="D22" s="278"/>
      <c r="E22" s="278"/>
      <c r="F22" s="278"/>
      <c r="G22" s="278"/>
      <c r="H22" s="278"/>
      <c r="I22" s="4"/>
    </row>
    <row r="23" spans="2:9" ht="14.25" customHeight="1">
      <c r="B23" s="277" t="s">
        <v>127</v>
      </c>
      <c r="C23" s="277"/>
      <c r="D23" s="277"/>
      <c r="E23" s="277"/>
      <c r="F23" s="277"/>
      <c r="G23" s="277"/>
      <c r="H23" s="277"/>
      <c r="I23" s="4"/>
    </row>
    <row r="24" spans="2:9" ht="0.75" hidden="1" customHeight="1">
      <c r="B24" s="144"/>
      <c r="C24" s="144"/>
      <c r="D24" s="144"/>
      <c r="E24" s="144"/>
      <c r="F24" s="144"/>
      <c r="G24" s="144"/>
      <c r="H24" s="144"/>
      <c r="I24" s="4"/>
    </row>
    <row r="25" spans="2:9" ht="3.75" customHeight="1">
      <c r="B25" s="144"/>
      <c r="C25" s="144"/>
      <c r="D25" s="144"/>
      <c r="E25" s="144"/>
      <c r="F25" s="144"/>
      <c r="G25" s="144"/>
      <c r="H25" s="144"/>
      <c r="I25" s="4"/>
    </row>
    <row r="26" spans="2:9" ht="13.5" customHeight="1">
      <c r="B26" s="277" t="s">
        <v>116</v>
      </c>
      <c r="C26" s="277"/>
      <c r="D26" s="277"/>
      <c r="E26" s="277"/>
      <c r="F26" s="277"/>
      <c r="G26" s="277"/>
      <c r="H26" s="277"/>
      <c r="I26" s="1"/>
    </row>
    <row r="27" spans="2:9" ht="4.5" customHeight="1">
      <c r="B27" s="144"/>
      <c r="C27" s="144"/>
      <c r="D27" s="144"/>
      <c r="E27" s="144"/>
      <c r="F27" s="144"/>
      <c r="G27" s="144"/>
      <c r="H27" s="144"/>
      <c r="I27" s="1"/>
    </row>
    <row r="28" spans="2:9" ht="16.5" customHeight="1">
      <c r="B28" s="276" t="s">
        <v>59</v>
      </c>
      <c r="C28" s="276"/>
      <c r="D28" s="276"/>
      <c r="E28" s="65"/>
      <c r="F28" s="65"/>
      <c r="G28" s="65"/>
      <c r="H28" s="65">
        <v>13</v>
      </c>
      <c r="I28" s="5"/>
    </row>
    <row r="101" ht="18.95" customHeight="1"/>
  </sheetData>
  <mergeCells count="18">
    <mergeCell ref="J12:O12"/>
    <mergeCell ref="L9:R9"/>
    <mergeCell ref="B17:H17"/>
    <mergeCell ref="B1:H1"/>
    <mergeCell ref="B8:H8"/>
    <mergeCell ref="B2:C2"/>
    <mergeCell ref="B9:C9"/>
    <mergeCell ref="B28:D28"/>
    <mergeCell ref="B26:H26"/>
    <mergeCell ref="B21:D21"/>
    <mergeCell ref="B7:E7"/>
    <mergeCell ref="F5:I5"/>
    <mergeCell ref="B23:H23"/>
    <mergeCell ref="B22:H22"/>
    <mergeCell ref="B19:G19"/>
    <mergeCell ref="B5:E5"/>
    <mergeCell ref="B20:H20"/>
    <mergeCell ref="B18:F18"/>
  </mergeCells>
  <phoneticPr fontId="3" type="noConversion"/>
  <printOptions horizontalCentered="1"/>
  <pageMargins left="0.74803149606299202" right="0.74803149606299202" top="0.511811023622047" bottom="0.196850393700787" header="0" footer="0.2362204724409449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H98"/>
  <sheetViews>
    <sheetView rightToLeft="1" view="pageBreakPreview" zoomScaleSheetLayoutView="100" workbookViewId="0">
      <selection activeCell="G13" sqref="G13"/>
    </sheetView>
  </sheetViews>
  <sheetFormatPr defaultRowHeight="12.75"/>
  <cols>
    <col min="1" max="1" width="9.5703125" customWidth="1"/>
    <col min="2" max="2" width="30" customWidth="1"/>
    <col min="3" max="3" width="15.85546875" customWidth="1"/>
    <col min="4" max="4" width="21" customWidth="1"/>
    <col min="5" max="5" width="17.7109375" customWidth="1"/>
  </cols>
  <sheetData>
    <row r="1" spans="1:8" ht="28.5" customHeight="1">
      <c r="A1" s="283" t="s">
        <v>133</v>
      </c>
      <c r="B1" s="284"/>
      <c r="C1" s="284"/>
      <c r="D1" s="284"/>
      <c r="E1" s="284"/>
    </row>
    <row r="2" spans="1:8" ht="22.5" customHeight="1" thickBot="1">
      <c r="A2" s="285" t="s">
        <v>80</v>
      </c>
      <c r="B2" s="286"/>
      <c r="C2" s="62"/>
      <c r="D2" s="62"/>
      <c r="E2" s="62"/>
    </row>
    <row r="3" spans="1:8" ht="41.25" customHeight="1" thickTop="1">
      <c r="A3" s="292" t="s">
        <v>34</v>
      </c>
      <c r="B3" s="292"/>
      <c r="C3" s="162" t="s">
        <v>29</v>
      </c>
      <c r="D3" s="162" t="s">
        <v>67</v>
      </c>
      <c r="E3" s="162" t="s">
        <v>107</v>
      </c>
    </row>
    <row r="4" spans="1:8" ht="30" customHeight="1">
      <c r="A4" s="293" t="s">
        <v>37</v>
      </c>
      <c r="B4" s="293"/>
      <c r="C4" s="123">
        <v>8</v>
      </c>
      <c r="D4" s="61">
        <v>23445409</v>
      </c>
      <c r="E4" s="104">
        <f>D4/D15*100</f>
        <v>18.829093965907894</v>
      </c>
    </row>
    <row r="5" spans="1:8" ht="30" customHeight="1">
      <c r="A5" s="288" t="s">
        <v>115</v>
      </c>
      <c r="B5" s="288"/>
      <c r="C5" s="102">
        <v>41</v>
      </c>
      <c r="D5" s="91">
        <v>53189004</v>
      </c>
      <c r="E5" s="224">
        <f>D5/D15*100</f>
        <v>42.716284210228579</v>
      </c>
    </row>
    <row r="6" spans="1:8" ht="30" customHeight="1">
      <c r="A6" s="288" t="s">
        <v>130</v>
      </c>
      <c r="B6" s="288"/>
      <c r="C6" s="102">
        <v>0</v>
      </c>
      <c r="D6" s="91">
        <v>0</v>
      </c>
      <c r="E6" s="224">
        <f>D6/D15*100</f>
        <v>0</v>
      </c>
    </row>
    <row r="7" spans="1:8" ht="30" customHeight="1" thickBot="1">
      <c r="A7" s="289" t="s">
        <v>39</v>
      </c>
      <c r="B7" s="289"/>
      <c r="C7" s="102">
        <v>8</v>
      </c>
      <c r="D7" s="91">
        <v>4161628</v>
      </c>
      <c r="E7" s="105">
        <f>D7/D15*100</f>
        <v>3.3422187116954687</v>
      </c>
    </row>
    <row r="8" spans="1:8" ht="30" customHeight="1" thickTop="1" thickBot="1">
      <c r="A8" s="290" t="s">
        <v>57</v>
      </c>
      <c r="B8" s="290"/>
      <c r="C8" s="124">
        <f>SUM(C4:C7)</f>
        <v>57</v>
      </c>
      <c r="D8" s="106">
        <f>SUM(D4:D7)</f>
        <v>80796041</v>
      </c>
      <c r="E8" s="225">
        <f>D8/D15*100</f>
        <v>64.887596887831947</v>
      </c>
      <c r="H8" s="67">
        <f>E8+E10+E14</f>
        <v>100.00000000000001</v>
      </c>
    </row>
    <row r="9" spans="1:8" ht="30" customHeight="1" thickTop="1" thickBot="1">
      <c r="A9" s="291" t="s">
        <v>131</v>
      </c>
      <c r="B9" s="291"/>
      <c r="C9" s="125">
        <v>18</v>
      </c>
      <c r="D9" s="61">
        <v>4579504</v>
      </c>
      <c r="E9" s="104">
        <f>D9/D15*100</f>
        <v>3.6778164600690513</v>
      </c>
      <c r="G9" s="67"/>
    </row>
    <row r="10" spans="1:8" ht="30" customHeight="1" thickTop="1" thickBot="1">
      <c r="A10" s="287" t="s">
        <v>58</v>
      </c>
      <c r="B10" s="287"/>
      <c r="C10" s="127">
        <f>SUM(C9:C9)</f>
        <v>18</v>
      </c>
      <c r="D10" s="106">
        <f>SUM(D9:D9)</f>
        <v>4579504</v>
      </c>
      <c r="E10" s="226">
        <f>D10/D15*100</f>
        <v>3.6778164600690513</v>
      </c>
    </row>
    <row r="11" spans="1:8" ht="30" customHeight="1" thickTop="1" thickBot="1">
      <c r="A11" s="295" t="s">
        <v>135</v>
      </c>
      <c r="B11" s="295"/>
      <c r="C11" s="127">
        <f>C8+C10</f>
        <v>75</v>
      </c>
      <c r="D11" s="128">
        <f>D8+D10</f>
        <v>85375545</v>
      </c>
      <c r="E11" s="227">
        <f>D11/D15*100</f>
        <v>68.565413347901</v>
      </c>
    </row>
    <row r="12" spans="1:8" ht="30" customHeight="1" thickTop="1">
      <c r="A12" s="296" t="s">
        <v>136</v>
      </c>
      <c r="B12" s="296"/>
      <c r="C12" s="275"/>
      <c r="D12" s="130">
        <v>38813833</v>
      </c>
      <c r="E12" s="228">
        <f>D12/D15*100</f>
        <v>31.171531651849481</v>
      </c>
    </row>
    <row r="13" spans="1:8" ht="30" customHeight="1" thickBot="1">
      <c r="A13" s="288" t="s">
        <v>71</v>
      </c>
      <c r="B13" s="288"/>
      <c r="C13" s="192"/>
      <c r="D13" s="129">
        <v>327548</v>
      </c>
      <c r="E13" s="229">
        <f>D13/D15*100</f>
        <v>0.26305500024952427</v>
      </c>
      <c r="H13" s="223"/>
    </row>
    <row r="14" spans="1:8" ht="42.75" customHeight="1" thickTop="1" thickBot="1">
      <c r="A14" s="287" t="s">
        <v>74</v>
      </c>
      <c r="B14" s="287"/>
      <c r="C14" s="193"/>
      <c r="D14" s="131">
        <f>SUM(D12:D13)</f>
        <v>39141381</v>
      </c>
      <c r="E14" s="226">
        <f>D14/D15*100</f>
        <v>31.434586652099011</v>
      </c>
    </row>
    <row r="15" spans="1:8" ht="28.5" customHeight="1" thickTop="1" thickBot="1">
      <c r="A15" s="294" t="s">
        <v>77</v>
      </c>
      <c r="B15" s="294"/>
      <c r="C15" s="155">
        <f>C11+C12</f>
        <v>75</v>
      </c>
      <c r="D15" s="155">
        <f>D11+D14</f>
        <v>124516926</v>
      </c>
      <c r="E15" s="157">
        <f>E11+E14</f>
        <v>100.00000000000001</v>
      </c>
    </row>
    <row r="16" spans="1:8" ht="8.25" customHeight="1" thickTop="1">
      <c r="A16" s="297"/>
      <c r="B16" s="297"/>
      <c r="C16" s="143"/>
      <c r="D16" s="143"/>
      <c r="E16" s="143"/>
      <c r="G16" s="223"/>
    </row>
    <row r="17" spans="1:7" ht="23.25" customHeight="1">
      <c r="A17" s="297" t="s">
        <v>134</v>
      </c>
      <c r="B17" s="297"/>
      <c r="C17" s="297"/>
      <c r="D17" s="297"/>
      <c r="E17" s="297"/>
    </row>
    <row r="18" spans="1:7" ht="6.75" customHeight="1">
      <c r="A18" s="83"/>
      <c r="B18" s="83"/>
      <c r="C18" s="83"/>
      <c r="D18" s="83"/>
      <c r="E18" s="83"/>
    </row>
    <row r="19" spans="1:7" ht="17.25" customHeight="1">
      <c r="A19" s="277" t="s">
        <v>116</v>
      </c>
      <c r="B19" s="277"/>
      <c r="C19" s="277"/>
      <c r="D19" s="277"/>
      <c r="E19" s="277"/>
      <c r="F19" s="277"/>
      <c r="G19" s="277"/>
    </row>
    <row r="20" spans="1:7" ht="17.25" customHeight="1">
      <c r="A20" s="255"/>
      <c r="B20" s="255"/>
      <c r="C20" s="255"/>
      <c r="D20" s="255"/>
      <c r="E20" s="255"/>
      <c r="F20" s="255"/>
      <c r="G20" s="255"/>
    </row>
    <row r="21" spans="1:7" ht="8.25" customHeight="1">
      <c r="A21" s="255"/>
      <c r="B21" s="255"/>
      <c r="C21" s="255"/>
      <c r="D21" s="255"/>
      <c r="E21" s="255"/>
      <c r="F21" s="255"/>
      <c r="G21" s="255"/>
    </row>
    <row r="22" spans="1:7" ht="9" customHeight="1">
      <c r="A22" s="255"/>
      <c r="B22" s="255"/>
      <c r="C22" s="255"/>
      <c r="D22" s="255"/>
      <c r="E22" s="255"/>
      <c r="F22" s="255"/>
      <c r="G22" s="255"/>
    </row>
    <row r="23" spans="1:7" ht="13.5" customHeight="1">
      <c r="A23" s="144"/>
      <c r="B23" s="144"/>
      <c r="C23" s="144"/>
      <c r="D23" s="144"/>
      <c r="E23" s="144"/>
    </row>
    <row r="24" spans="1:7" ht="16.5" customHeight="1">
      <c r="A24" s="276" t="s">
        <v>59</v>
      </c>
      <c r="B24" s="276"/>
      <c r="C24" s="276"/>
      <c r="D24" s="65"/>
      <c r="E24" s="65">
        <v>14</v>
      </c>
    </row>
    <row r="25" spans="1:7" ht="18" customHeight="1">
      <c r="A25" s="83"/>
      <c r="B25" s="83"/>
      <c r="C25" s="83"/>
      <c r="D25" s="83"/>
      <c r="E25" s="83"/>
    </row>
    <row r="98" ht="18.95" customHeight="1"/>
  </sheetData>
  <mergeCells count="19">
    <mergeCell ref="A24:C24"/>
    <mergeCell ref="A15:B15"/>
    <mergeCell ref="A11:B11"/>
    <mergeCell ref="A12:B12"/>
    <mergeCell ref="A16:B16"/>
    <mergeCell ref="A19:G19"/>
    <mergeCell ref="A17:E17"/>
    <mergeCell ref="A2:B2"/>
    <mergeCell ref="A1:E1"/>
    <mergeCell ref="A3:B3"/>
    <mergeCell ref="A4:B4"/>
    <mergeCell ref="A5:B5"/>
    <mergeCell ref="A10:B10"/>
    <mergeCell ref="A6:B6"/>
    <mergeCell ref="A7:B7"/>
    <mergeCell ref="A8:B8"/>
    <mergeCell ref="A14:B14"/>
    <mergeCell ref="A9:B9"/>
    <mergeCell ref="A13:B13"/>
  </mergeCells>
  <printOptions horizontalCentered="1"/>
  <pageMargins left="0.74803149606299213" right="0.74803149606299213" top="0.59055118110236227" bottom="0.19685039370078741" header="0" footer="0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N96"/>
  <sheetViews>
    <sheetView rightToLeft="1" view="pageBreakPreview" workbookViewId="0">
      <selection activeCell="P2" sqref="P2"/>
    </sheetView>
  </sheetViews>
  <sheetFormatPr defaultRowHeight="12.75"/>
  <cols>
    <col min="1" max="1" width="20.85546875" customWidth="1"/>
    <col min="2" max="2" width="11.5703125" customWidth="1"/>
    <col min="3" max="3" width="11.7109375" customWidth="1"/>
    <col min="4" max="4" width="12" customWidth="1"/>
    <col min="5" max="5" width="14.42578125" customWidth="1"/>
    <col min="6" max="6" width="13.28515625" customWidth="1"/>
    <col min="7" max="7" width="18.5703125" customWidth="1"/>
    <col min="8" max="8" width="13.85546875" customWidth="1"/>
    <col min="9" max="9" width="12.5703125" customWidth="1"/>
    <col min="10" max="10" width="0" hidden="1" customWidth="1"/>
    <col min="12" max="13" width="8.140625" customWidth="1"/>
    <col min="16" max="16" width="7.7109375" customWidth="1"/>
    <col min="17" max="17" width="7.5703125" customWidth="1"/>
  </cols>
  <sheetData>
    <row r="1" spans="1:14" ht="26.25" customHeight="1">
      <c r="A1" s="299" t="s">
        <v>137</v>
      </c>
      <c r="B1" s="299"/>
      <c r="C1" s="299"/>
      <c r="D1" s="299"/>
      <c r="E1" s="299"/>
      <c r="F1" s="299"/>
      <c r="G1" s="299"/>
      <c r="H1" s="299"/>
      <c r="I1" s="299"/>
    </row>
    <row r="2" spans="1:14" ht="21.75" customHeight="1" thickBot="1">
      <c r="A2" s="158" t="s">
        <v>81</v>
      </c>
      <c r="B2" s="62"/>
      <c r="C2" s="62"/>
      <c r="D2" s="62"/>
      <c r="E2" s="62"/>
      <c r="F2" s="62"/>
      <c r="G2" s="62"/>
      <c r="H2" s="62"/>
      <c r="I2" s="62"/>
    </row>
    <row r="3" spans="1:14" ht="55.5" customHeight="1" thickTop="1">
      <c r="A3" s="185" t="s">
        <v>23</v>
      </c>
      <c r="B3" s="162" t="s">
        <v>29</v>
      </c>
      <c r="C3" s="162" t="s">
        <v>24</v>
      </c>
      <c r="D3" s="162" t="s">
        <v>25</v>
      </c>
      <c r="E3" s="162" t="s">
        <v>40</v>
      </c>
      <c r="F3" s="162" t="s">
        <v>124</v>
      </c>
      <c r="G3" s="162" t="s">
        <v>125</v>
      </c>
      <c r="H3" s="162" t="s">
        <v>72</v>
      </c>
      <c r="I3" s="162" t="s">
        <v>107</v>
      </c>
    </row>
    <row r="4" spans="1:14" ht="27.95" customHeight="1">
      <c r="A4" s="186" t="s">
        <v>37</v>
      </c>
      <c r="B4" s="97">
        <v>8</v>
      </c>
      <c r="C4" s="97">
        <v>31</v>
      </c>
      <c r="D4" s="97">
        <v>25</v>
      </c>
      <c r="E4" s="251">
        <v>610</v>
      </c>
      <c r="F4" s="23">
        <v>7305</v>
      </c>
      <c r="G4" s="23">
        <v>5985</v>
      </c>
      <c r="H4" s="23">
        <v>2669</v>
      </c>
      <c r="I4" s="252">
        <f>H4/H$14*100</f>
        <v>18.748243888732791</v>
      </c>
      <c r="J4" s="67">
        <f>H4/7736*100</f>
        <v>34.501034126163397</v>
      </c>
    </row>
    <row r="5" spans="1:14" ht="27.95" customHeight="1">
      <c r="A5" s="184" t="s">
        <v>51</v>
      </c>
      <c r="B5" s="98">
        <v>41</v>
      </c>
      <c r="C5" s="98">
        <v>204</v>
      </c>
      <c r="D5" s="98">
        <v>180</v>
      </c>
      <c r="E5" s="187">
        <v>292</v>
      </c>
      <c r="F5" s="23">
        <v>15857</v>
      </c>
      <c r="G5" s="23">
        <v>14894</v>
      </c>
      <c r="H5" s="23">
        <v>6055</v>
      </c>
      <c r="I5" s="252">
        <f>H5/H$14*100</f>
        <v>42.533014891823548</v>
      </c>
      <c r="J5" s="67">
        <f t="shared" ref="J5:J15" si="0">H5/7736*100</f>
        <v>78.270423991726986</v>
      </c>
    </row>
    <row r="6" spans="1:14" ht="27.95" customHeight="1">
      <c r="A6" s="184" t="s">
        <v>38</v>
      </c>
      <c r="B6" s="102">
        <v>0</v>
      </c>
      <c r="C6" s="98">
        <v>0</v>
      </c>
      <c r="D6" s="98">
        <v>0</v>
      </c>
      <c r="E6" s="187">
        <v>23</v>
      </c>
      <c r="F6" s="187">
        <v>308</v>
      </c>
      <c r="G6" s="187">
        <v>0</v>
      </c>
      <c r="H6" s="187">
        <v>0</v>
      </c>
      <c r="I6" s="252">
        <v>0</v>
      </c>
      <c r="J6" s="67">
        <f t="shared" si="0"/>
        <v>0</v>
      </c>
    </row>
    <row r="7" spans="1:14" ht="27.95" customHeight="1" thickBot="1">
      <c r="A7" s="184" t="s">
        <v>39</v>
      </c>
      <c r="B7" s="98">
        <v>8</v>
      </c>
      <c r="C7" s="98">
        <v>29</v>
      </c>
      <c r="D7" s="98">
        <v>23</v>
      </c>
      <c r="E7" s="105">
        <v>187.5</v>
      </c>
      <c r="F7" s="23">
        <v>1864</v>
      </c>
      <c r="G7" s="150">
        <v>1214</v>
      </c>
      <c r="H7" s="187">
        <v>474</v>
      </c>
      <c r="I7" s="252">
        <f t="shared" ref="I7:I12" si="1">H7/H$14*100</f>
        <v>3.3295869626299526</v>
      </c>
      <c r="J7" s="67">
        <f t="shared" si="0"/>
        <v>6.1271975180972076</v>
      </c>
    </row>
    <row r="8" spans="1:14" ht="27.95" customHeight="1" thickTop="1" thickBot="1">
      <c r="A8" s="189" t="s">
        <v>57</v>
      </c>
      <c r="B8" s="127">
        <f>SUM(B4:B7)</f>
        <v>57</v>
      </c>
      <c r="C8" s="99">
        <f>SUM(C4:C7)</f>
        <v>264</v>
      </c>
      <c r="D8" s="99">
        <f>SUM(D4:D7)</f>
        <v>228</v>
      </c>
      <c r="E8" s="194"/>
      <c r="F8" s="100">
        <f>SUM(F4:F7)</f>
        <v>25334</v>
      </c>
      <c r="G8" s="100">
        <f>SUM(G4:G7)</f>
        <v>22093</v>
      </c>
      <c r="H8" s="100">
        <f>SUM(H4:H7)</f>
        <v>9198</v>
      </c>
      <c r="I8" s="253">
        <f t="shared" si="1"/>
        <v>64.610845743186289</v>
      </c>
      <c r="J8" s="67">
        <f t="shared" si="0"/>
        <v>118.89865563598758</v>
      </c>
      <c r="K8" s="132"/>
    </row>
    <row r="9" spans="1:14" ht="27.95" customHeight="1" thickTop="1">
      <c r="A9" s="184" t="s">
        <v>27</v>
      </c>
      <c r="B9" s="98">
        <v>0</v>
      </c>
      <c r="C9" s="98">
        <v>0</v>
      </c>
      <c r="D9" s="98">
        <v>0</v>
      </c>
      <c r="E9" s="187">
        <v>0</v>
      </c>
      <c r="F9" s="98">
        <v>0</v>
      </c>
      <c r="G9" s="98">
        <v>0</v>
      </c>
      <c r="H9" s="98">
        <v>0</v>
      </c>
      <c r="I9" s="252">
        <f t="shared" si="1"/>
        <v>0</v>
      </c>
      <c r="J9" s="67">
        <f t="shared" si="0"/>
        <v>0</v>
      </c>
      <c r="L9" s="244"/>
      <c r="N9" s="83" t="s">
        <v>60</v>
      </c>
    </row>
    <row r="10" spans="1:14" ht="27.95" customHeight="1">
      <c r="A10" s="184" t="s">
        <v>30</v>
      </c>
      <c r="B10" s="98">
        <v>0</v>
      </c>
      <c r="C10" s="98">
        <v>0</v>
      </c>
      <c r="D10" s="98">
        <v>0</v>
      </c>
      <c r="E10" s="98">
        <v>0</v>
      </c>
      <c r="F10" s="98">
        <v>0</v>
      </c>
      <c r="G10" s="98">
        <v>0</v>
      </c>
      <c r="H10" s="98">
        <v>61</v>
      </c>
      <c r="I10" s="252">
        <f t="shared" si="1"/>
        <v>0.42849114919921327</v>
      </c>
      <c r="J10" s="67">
        <f t="shared" si="0"/>
        <v>0.78852119958634959</v>
      </c>
    </row>
    <row r="11" spans="1:14" ht="27.95" customHeight="1" thickBot="1">
      <c r="A11" s="217" t="s">
        <v>95</v>
      </c>
      <c r="B11" s="98">
        <v>18</v>
      </c>
      <c r="C11" s="102">
        <v>183</v>
      </c>
      <c r="D11" s="98">
        <v>58</v>
      </c>
      <c r="E11" s="187">
        <v>23</v>
      </c>
      <c r="F11" s="23">
        <v>2037</v>
      </c>
      <c r="G11" s="23">
        <v>1487</v>
      </c>
      <c r="H11" s="23">
        <v>521</v>
      </c>
      <c r="I11" s="252">
        <f t="shared" si="1"/>
        <v>3.6597358808654121</v>
      </c>
      <c r="J11" s="67">
        <f t="shared" ref="J11" si="2">H11/7736*100</f>
        <v>6.7347466390899697</v>
      </c>
      <c r="M11" s="243"/>
    </row>
    <row r="12" spans="1:14" ht="27.95" customHeight="1" thickTop="1" thickBot="1">
      <c r="A12" s="189" t="s">
        <v>58</v>
      </c>
      <c r="B12" s="254">
        <v>18</v>
      </c>
      <c r="C12" s="103">
        <f>C9+C11</f>
        <v>183</v>
      </c>
      <c r="D12" s="103">
        <f>SUM(D9:D11)</f>
        <v>58</v>
      </c>
      <c r="E12" s="195"/>
      <c r="F12" s="100">
        <f>SUM(F9:F11)</f>
        <v>2037</v>
      </c>
      <c r="G12" s="100">
        <f>SUM(G9:G11)</f>
        <v>1487</v>
      </c>
      <c r="H12" s="100">
        <f>SUM(H9:H11)</f>
        <v>582</v>
      </c>
      <c r="I12" s="253">
        <f t="shared" si="1"/>
        <v>4.0882270300646253</v>
      </c>
      <c r="J12" s="67">
        <f t="shared" si="0"/>
        <v>7.5232678386763192</v>
      </c>
    </row>
    <row r="13" spans="1:14" ht="36.75" customHeight="1" thickTop="1" thickBot="1">
      <c r="A13" s="221" t="s">
        <v>108</v>
      </c>
      <c r="B13" s="196"/>
      <c r="C13" s="191">
        <v>35</v>
      </c>
      <c r="D13" s="98">
        <v>35</v>
      </c>
      <c r="E13" s="196"/>
      <c r="F13" s="197"/>
      <c r="G13" s="197"/>
      <c r="H13" s="106">
        <v>4456</v>
      </c>
      <c r="I13" s="253">
        <f>H13/H14*100</f>
        <v>31.300927226749089</v>
      </c>
      <c r="J13" s="67"/>
      <c r="K13" s="298"/>
      <c r="L13" s="298"/>
      <c r="M13" s="298"/>
      <c r="N13" s="298"/>
    </row>
    <row r="14" spans="1:14" ht="27.95" customHeight="1" thickTop="1" thickBot="1">
      <c r="A14" s="190" t="s">
        <v>56</v>
      </c>
      <c r="B14" s="155">
        <f>B8+B12</f>
        <v>75</v>
      </c>
      <c r="C14" s="155">
        <f>C8+C12+C13</f>
        <v>482</v>
      </c>
      <c r="D14" s="155">
        <f>D8+D12+D13</f>
        <v>321</v>
      </c>
      <c r="E14" s="196"/>
      <c r="F14" s="155">
        <f>F8+F12</f>
        <v>27371</v>
      </c>
      <c r="G14" s="155">
        <f>G8+G12</f>
        <v>23580</v>
      </c>
      <c r="H14" s="155">
        <f>H8+H12+H13</f>
        <v>14236</v>
      </c>
      <c r="I14" s="230">
        <f>I8+I12+I13</f>
        <v>100</v>
      </c>
      <c r="J14" s="67">
        <f t="shared" si="0"/>
        <v>184.02275077559463</v>
      </c>
      <c r="K14" s="12"/>
    </row>
    <row r="15" spans="1:14" s="58" customFormat="1" ht="8.25" customHeight="1" thickTop="1">
      <c r="A15" s="56"/>
      <c r="B15" s="56"/>
      <c r="C15" s="56"/>
      <c r="D15" s="56"/>
      <c r="E15" s="56"/>
      <c r="F15" s="56"/>
      <c r="G15" s="56"/>
      <c r="H15" s="56"/>
      <c r="I15" s="188"/>
      <c r="J15" s="67">
        <f t="shared" si="0"/>
        <v>0</v>
      </c>
      <c r="K15" s="57"/>
    </row>
    <row r="16" spans="1:14" s="58" customFormat="1" ht="29.25" customHeight="1">
      <c r="A16" s="277" t="s">
        <v>144</v>
      </c>
      <c r="B16" s="277"/>
      <c r="C16" s="277"/>
      <c r="D16" s="277"/>
      <c r="E16" s="277"/>
      <c r="F16" s="277"/>
      <c r="G16" s="277"/>
      <c r="H16" s="274"/>
      <c r="I16" s="188"/>
      <c r="J16" s="67"/>
      <c r="K16" s="57"/>
    </row>
    <row r="17" spans="1:9" s="58" customFormat="1" ht="22.5" customHeight="1">
      <c r="A17" s="297"/>
      <c r="B17" s="297"/>
      <c r="C17" s="88"/>
      <c r="D17" s="88"/>
      <c r="E17" s="88"/>
      <c r="F17" s="88"/>
      <c r="G17" s="88"/>
      <c r="H17" s="89"/>
      <c r="I17" s="88"/>
    </row>
    <row r="18" spans="1:9" ht="17.25" customHeight="1">
      <c r="A18" s="277" t="s">
        <v>116</v>
      </c>
      <c r="B18" s="277"/>
      <c r="C18" s="277"/>
      <c r="D18" s="277"/>
      <c r="E18" s="277"/>
      <c r="F18" s="277"/>
      <c r="G18" s="277"/>
      <c r="H18" s="90"/>
      <c r="I18" s="88"/>
    </row>
    <row r="19" spans="1:9" ht="20.25" customHeight="1">
      <c r="A19" s="88"/>
      <c r="B19" s="88"/>
      <c r="C19" s="88"/>
      <c r="D19" s="88"/>
      <c r="E19" s="88"/>
      <c r="F19" s="88"/>
      <c r="G19" s="88"/>
      <c r="H19" s="88"/>
      <c r="I19" s="88"/>
    </row>
    <row r="20" spans="1:9" ht="9" customHeight="1">
      <c r="A20" s="86"/>
      <c r="B20" s="86"/>
      <c r="C20" s="86"/>
      <c r="D20" s="86"/>
      <c r="E20" s="86"/>
      <c r="F20" s="86"/>
      <c r="G20" s="86"/>
      <c r="H20" s="86"/>
      <c r="I20" s="86"/>
    </row>
    <row r="21" spans="1:9" ht="8.25" customHeight="1">
      <c r="A21" s="87"/>
      <c r="B21" s="87"/>
      <c r="C21" s="87"/>
      <c r="D21" s="87"/>
      <c r="E21" s="87"/>
      <c r="F21" s="87"/>
      <c r="G21" s="87"/>
      <c r="H21" s="87"/>
      <c r="I21" s="87"/>
    </row>
    <row r="22" spans="1:9" ht="19.5" customHeight="1">
      <c r="A22" s="87"/>
      <c r="B22" s="87"/>
      <c r="C22" s="87"/>
      <c r="D22" s="87"/>
      <c r="E22" s="87"/>
      <c r="F22" s="87"/>
      <c r="G22" s="87"/>
      <c r="H22" s="87"/>
      <c r="I22" s="87"/>
    </row>
    <row r="23" spans="1:9" ht="20.25" customHeight="1">
      <c r="A23" s="276" t="s">
        <v>86</v>
      </c>
      <c r="B23" s="276"/>
      <c r="C23" s="276"/>
      <c r="D23" s="205"/>
      <c r="E23" s="205"/>
      <c r="F23" s="205"/>
      <c r="G23" s="205"/>
      <c r="H23" s="205"/>
      <c r="I23" s="65">
        <v>15</v>
      </c>
    </row>
    <row r="96" ht="18.95" customHeight="1"/>
  </sheetData>
  <mergeCells count="6">
    <mergeCell ref="K13:N13"/>
    <mergeCell ref="A1:I1"/>
    <mergeCell ref="A23:C23"/>
    <mergeCell ref="A17:B17"/>
    <mergeCell ref="A18:G18"/>
    <mergeCell ref="A16:G16"/>
  </mergeCells>
  <printOptions horizontalCentered="1"/>
  <pageMargins left="0.74803149606299213" right="0.74803149606299213" top="0.59055118110236227" bottom="0.19685039370078741" header="0" footer="0.23622047244094491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I27"/>
  <sheetViews>
    <sheetView rightToLeft="1" tabSelected="1" view="pageBreakPreview" topLeftCell="A5" zoomScaleSheetLayoutView="100" workbookViewId="0">
      <selection activeCell="Q16" sqref="Q16"/>
    </sheetView>
  </sheetViews>
  <sheetFormatPr defaultRowHeight="12.75"/>
  <cols>
    <col min="1" max="1" width="1.42578125" customWidth="1"/>
    <col min="2" max="2" width="14.28515625" customWidth="1"/>
    <col min="3" max="3" width="15.7109375" customWidth="1"/>
    <col min="4" max="8" width="15.7109375" style="8" customWidth="1"/>
  </cols>
  <sheetData>
    <row r="1" spans="1:8" ht="25.5" customHeight="1">
      <c r="B1" s="303" t="s">
        <v>138</v>
      </c>
      <c r="C1" s="303"/>
      <c r="D1" s="303"/>
      <c r="E1" s="303"/>
      <c r="F1" s="303"/>
      <c r="G1" s="303"/>
      <c r="H1" s="303"/>
    </row>
    <row r="2" spans="1:8" ht="16.5" customHeight="1" thickBot="1">
      <c r="B2" s="199" t="s">
        <v>87</v>
      </c>
      <c r="C2" s="62"/>
      <c r="D2" s="163"/>
      <c r="E2" s="63"/>
      <c r="F2" s="63"/>
      <c r="G2" s="63"/>
      <c r="H2" s="63"/>
    </row>
    <row r="3" spans="1:8" ht="31.5" customHeight="1" thickTop="1">
      <c r="B3" s="304" t="s">
        <v>100</v>
      </c>
      <c r="C3" s="304" t="s">
        <v>16</v>
      </c>
      <c r="D3" s="312" t="s">
        <v>145</v>
      </c>
      <c r="E3" s="313"/>
      <c r="F3" s="313"/>
      <c r="G3" s="313"/>
      <c r="H3" s="313"/>
    </row>
    <row r="4" spans="1:8" ht="29.25" customHeight="1">
      <c r="B4" s="305"/>
      <c r="C4" s="305"/>
      <c r="D4" s="154" t="s">
        <v>49</v>
      </c>
      <c r="E4" s="154" t="s">
        <v>35</v>
      </c>
      <c r="F4" s="154" t="s">
        <v>36</v>
      </c>
      <c r="G4" s="154" t="s">
        <v>50</v>
      </c>
      <c r="H4" s="154" t="s">
        <v>26</v>
      </c>
    </row>
    <row r="5" spans="1:8" ht="24" customHeight="1">
      <c r="B5" s="306" t="s">
        <v>101</v>
      </c>
      <c r="C5" s="175" t="s">
        <v>17</v>
      </c>
      <c r="D5" s="95">
        <v>2</v>
      </c>
      <c r="E5" s="95">
        <v>8</v>
      </c>
      <c r="F5" s="95">
        <v>0</v>
      </c>
      <c r="G5" s="95">
        <v>2</v>
      </c>
      <c r="H5" s="95">
        <f t="shared" ref="H5:H20" si="0">SUM(D5:G5)</f>
        <v>12</v>
      </c>
    </row>
    <row r="6" spans="1:8" ht="24" customHeight="1">
      <c r="B6" s="307"/>
      <c r="C6" s="209" t="s">
        <v>10</v>
      </c>
      <c r="D6" s="92">
        <v>0</v>
      </c>
      <c r="E6" s="92">
        <v>1</v>
      </c>
      <c r="F6" s="92">
        <v>1</v>
      </c>
      <c r="G6" s="92">
        <v>0</v>
      </c>
      <c r="H6" s="92">
        <f t="shared" si="0"/>
        <v>2</v>
      </c>
    </row>
    <row r="7" spans="1:8" ht="24" customHeight="1">
      <c r="B7" s="308"/>
      <c r="C7" s="208" t="s">
        <v>61</v>
      </c>
      <c r="D7" s="202">
        <v>0</v>
      </c>
      <c r="E7" s="202">
        <v>0</v>
      </c>
      <c r="F7" s="202">
        <v>1</v>
      </c>
      <c r="G7" s="202">
        <v>2</v>
      </c>
      <c r="H7" s="202">
        <f t="shared" si="0"/>
        <v>3</v>
      </c>
    </row>
    <row r="8" spans="1:8" ht="24" customHeight="1">
      <c r="B8" s="300" t="s">
        <v>102</v>
      </c>
      <c r="C8" s="210" t="s">
        <v>3</v>
      </c>
      <c r="D8" s="95">
        <v>0</v>
      </c>
      <c r="E8" s="95">
        <v>2</v>
      </c>
      <c r="F8" s="95">
        <v>3</v>
      </c>
      <c r="G8" s="95">
        <v>0</v>
      </c>
      <c r="H8" s="95">
        <f t="shared" si="0"/>
        <v>5</v>
      </c>
    </row>
    <row r="9" spans="1:8" ht="24" customHeight="1">
      <c r="A9" s="80"/>
      <c r="B9" s="301"/>
      <c r="C9" s="209" t="s">
        <v>5</v>
      </c>
      <c r="D9" s="92">
        <v>1</v>
      </c>
      <c r="E9" s="92">
        <v>1</v>
      </c>
      <c r="F9" s="92">
        <v>1</v>
      </c>
      <c r="G9" s="92">
        <v>1</v>
      </c>
      <c r="H9" s="92">
        <f t="shared" si="0"/>
        <v>4</v>
      </c>
    </row>
    <row r="10" spans="1:8" s="78" customFormat="1" ht="24" customHeight="1">
      <c r="A10" s="80"/>
      <c r="B10" s="301"/>
      <c r="C10" s="211" t="s">
        <v>4</v>
      </c>
      <c r="D10" s="202">
        <v>0</v>
      </c>
      <c r="E10" s="202">
        <v>4</v>
      </c>
      <c r="F10" s="202">
        <v>0</v>
      </c>
      <c r="G10" s="202">
        <v>0</v>
      </c>
      <c r="H10" s="202">
        <f t="shared" si="0"/>
        <v>4</v>
      </c>
    </row>
    <row r="11" spans="1:8" ht="24" customHeight="1">
      <c r="A11" s="80"/>
      <c r="B11" s="309" t="s">
        <v>103</v>
      </c>
      <c r="C11" s="210" t="s">
        <v>8</v>
      </c>
      <c r="D11" s="95">
        <v>1</v>
      </c>
      <c r="E11" s="95">
        <v>4</v>
      </c>
      <c r="F11" s="95">
        <v>0</v>
      </c>
      <c r="G11" s="95">
        <v>0</v>
      </c>
      <c r="H11" s="95">
        <f t="shared" si="0"/>
        <v>5</v>
      </c>
    </row>
    <row r="12" spans="1:8" ht="24" customHeight="1">
      <c r="A12" s="80"/>
      <c r="B12" s="310"/>
      <c r="C12" s="209" t="s">
        <v>7</v>
      </c>
      <c r="D12" s="92">
        <v>0</v>
      </c>
      <c r="E12" s="92">
        <v>1</v>
      </c>
      <c r="F12" s="92">
        <v>1</v>
      </c>
      <c r="G12" s="92">
        <v>1</v>
      </c>
      <c r="H12" s="92">
        <f t="shared" si="0"/>
        <v>3</v>
      </c>
    </row>
    <row r="13" spans="1:8" ht="24" customHeight="1">
      <c r="B13" s="310"/>
      <c r="C13" s="209" t="s">
        <v>6</v>
      </c>
      <c r="D13" s="92">
        <v>0</v>
      </c>
      <c r="E13" s="92">
        <v>4</v>
      </c>
      <c r="F13" s="92">
        <v>1</v>
      </c>
      <c r="G13" s="92">
        <v>0</v>
      </c>
      <c r="H13" s="92">
        <f t="shared" si="0"/>
        <v>5</v>
      </c>
    </row>
    <row r="14" spans="1:8" ht="24" customHeight="1">
      <c r="B14" s="310"/>
      <c r="C14" s="211" t="s">
        <v>9</v>
      </c>
      <c r="D14" s="204">
        <v>0</v>
      </c>
      <c r="E14" s="204">
        <v>1</v>
      </c>
      <c r="F14" s="204">
        <v>0</v>
      </c>
      <c r="G14" s="204">
        <v>2</v>
      </c>
      <c r="H14" s="204">
        <f t="shared" si="0"/>
        <v>3</v>
      </c>
    </row>
    <row r="15" spans="1:8" ht="24" customHeight="1">
      <c r="B15" s="311"/>
      <c r="C15" s="211" t="s">
        <v>11</v>
      </c>
      <c r="D15" s="204">
        <v>1</v>
      </c>
      <c r="E15" s="204">
        <v>0</v>
      </c>
      <c r="F15" s="204">
        <v>0</v>
      </c>
      <c r="G15" s="204">
        <v>0</v>
      </c>
      <c r="H15" s="204">
        <f t="shared" si="0"/>
        <v>1</v>
      </c>
    </row>
    <row r="16" spans="1:8" ht="24" customHeight="1">
      <c r="B16" s="300" t="s">
        <v>104</v>
      </c>
      <c r="C16" s="210" t="s">
        <v>12</v>
      </c>
      <c r="D16" s="96">
        <v>2</v>
      </c>
      <c r="E16" s="96">
        <v>7</v>
      </c>
      <c r="F16" s="96">
        <v>0</v>
      </c>
      <c r="G16" s="96">
        <v>0</v>
      </c>
      <c r="H16" s="96">
        <f t="shared" si="0"/>
        <v>9</v>
      </c>
    </row>
    <row r="17" spans="2:9" ht="24" customHeight="1">
      <c r="B17" s="301"/>
      <c r="C17" s="209" t="s">
        <v>14</v>
      </c>
      <c r="D17" s="92">
        <v>1</v>
      </c>
      <c r="E17" s="92">
        <v>2</v>
      </c>
      <c r="F17" s="92">
        <v>0</v>
      </c>
      <c r="G17" s="92">
        <v>0</v>
      </c>
      <c r="H17" s="92">
        <f t="shared" si="0"/>
        <v>3</v>
      </c>
    </row>
    <row r="18" spans="2:9" ht="24" customHeight="1">
      <c r="B18" s="301"/>
      <c r="C18" s="211" t="s">
        <v>15</v>
      </c>
      <c r="D18" s="204">
        <v>0</v>
      </c>
      <c r="E18" s="204">
        <v>4</v>
      </c>
      <c r="F18" s="204">
        <v>0</v>
      </c>
      <c r="G18" s="204">
        <v>1</v>
      </c>
      <c r="H18" s="204">
        <f t="shared" ref="H18:H19" si="1">SUM(D18:G18)</f>
        <v>5</v>
      </c>
    </row>
    <row r="19" spans="2:9" ht="24" customHeight="1" thickBot="1">
      <c r="B19" s="301"/>
      <c r="C19" s="222" t="s">
        <v>13</v>
      </c>
      <c r="D19" s="201">
        <v>0</v>
      </c>
      <c r="E19" s="201">
        <v>2</v>
      </c>
      <c r="F19" s="201">
        <v>0</v>
      </c>
      <c r="G19" s="201">
        <v>1</v>
      </c>
      <c r="H19" s="201">
        <f t="shared" si="1"/>
        <v>3</v>
      </c>
    </row>
    <row r="20" spans="2:9" ht="24" customHeight="1" thickTop="1" thickBot="1">
      <c r="B20" s="302" t="s">
        <v>55</v>
      </c>
      <c r="C20" s="302"/>
      <c r="D20" s="203">
        <f>SUM(D5:D19)</f>
        <v>8</v>
      </c>
      <c r="E20" s="203">
        <f>SUM(E5:E19)</f>
        <v>41</v>
      </c>
      <c r="F20" s="203">
        <f>SUM(F5:F19)</f>
        <v>8</v>
      </c>
      <c r="G20" s="203">
        <f>SUM(G5:G19)</f>
        <v>10</v>
      </c>
      <c r="H20" s="203">
        <f t="shared" si="0"/>
        <v>67</v>
      </c>
    </row>
    <row r="21" spans="2:9" ht="5.25" customHeight="1" thickTop="1">
      <c r="B21" s="314"/>
      <c r="C21" s="314"/>
      <c r="D21" s="314"/>
      <c r="E21" s="314"/>
      <c r="F21" s="314"/>
      <c r="G21" s="314"/>
      <c r="H21" s="314"/>
    </row>
    <row r="22" spans="2:9" ht="30.75" customHeight="1">
      <c r="B22" s="315" t="s">
        <v>146</v>
      </c>
      <c r="C22" s="315"/>
      <c r="D22" s="315"/>
      <c r="E22" s="315"/>
      <c r="F22" s="315"/>
      <c r="G22" s="315"/>
      <c r="H22" s="315"/>
      <c r="I22" s="231"/>
    </row>
    <row r="23" spans="2:9" ht="8.25" customHeight="1">
      <c r="B23" s="250"/>
      <c r="C23" s="250"/>
      <c r="D23" s="250"/>
      <c r="E23" s="250"/>
      <c r="F23" s="250"/>
      <c r="G23" s="250"/>
      <c r="H23" s="250"/>
      <c r="I23" s="231"/>
    </row>
    <row r="24" spans="2:9" ht="13.5" customHeight="1">
      <c r="B24" s="277" t="s">
        <v>116</v>
      </c>
      <c r="C24" s="277"/>
      <c r="D24" s="277"/>
      <c r="E24" s="277"/>
      <c r="F24" s="277"/>
      <c r="G24" s="277"/>
      <c r="H24" s="277"/>
    </row>
    <row r="25" spans="2:9" ht="15.75" customHeight="1">
      <c r="D25" s="94"/>
      <c r="E25" s="94"/>
      <c r="F25" s="94"/>
      <c r="G25" s="94"/>
      <c r="H25" s="94"/>
    </row>
    <row r="26" spans="2:9" s="9" customFormat="1" ht="18.75" customHeight="1">
      <c r="B26" s="276" t="s">
        <v>59</v>
      </c>
      <c r="C26" s="276"/>
      <c r="D26" s="276"/>
      <c r="E26" s="276"/>
      <c r="F26" s="93"/>
      <c r="G26" s="93"/>
      <c r="H26" s="206">
        <v>16</v>
      </c>
    </row>
    <row r="27" spans="2:9">
      <c r="B27" s="83"/>
      <c r="C27" s="83"/>
    </row>
  </sheetData>
  <mergeCells count="13">
    <mergeCell ref="B26:E26"/>
    <mergeCell ref="B16:B19"/>
    <mergeCell ref="B20:C20"/>
    <mergeCell ref="B1:H1"/>
    <mergeCell ref="B24:H24"/>
    <mergeCell ref="B3:B4"/>
    <mergeCell ref="C3:C4"/>
    <mergeCell ref="B5:B7"/>
    <mergeCell ref="B8:B10"/>
    <mergeCell ref="B11:B15"/>
    <mergeCell ref="D3:H3"/>
    <mergeCell ref="B21:H21"/>
    <mergeCell ref="B22:H22"/>
  </mergeCells>
  <printOptions horizontalCentered="1"/>
  <pageMargins left="0.55118110236220474" right="0.55118110236220474" top="0.59055118110236227" bottom="0.23622047244094491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K32"/>
  <sheetViews>
    <sheetView rightToLeft="1" view="pageBreakPreview" topLeftCell="A7" zoomScaleSheetLayoutView="100" workbookViewId="0">
      <selection activeCell="Q7" sqref="Q7"/>
    </sheetView>
  </sheetViews>
  <sheetFormatPr defaultRowHeight="12.75"/>
  <cols>
    <col min="1" max="1" width="1.42578125" customWidth="1"/>
    <col min="2" max="2" width="12.85546875" style="8" customWidth="1"/>
    <col min="3" max="3" width="12.42578125" style="8" customWidth="1"/>
    <col min="4" max="4" width="14.5703125" style="8" customWidth="1"/>
    <col min="5" max="5" width="14.28515625" style="8" customWidth="1"/>
    <col min="6" max="6" width="15.7109375" style="8" customWidth="1"/>
    <col min="7" max="7" width="0.7109375" style="8" customWidth="1"/>
    <col min="8" max="8" width="14.85546875" style="8" customWidth="1"/>
    <col min="9" max="9" width="13.7109375" style="8" customWidth="1"/>
    <col min="10" max="10" width="9.7109375" style="8" customWidth="1"/>
    <col min="11" max="11" width="18" style="8" customWidth="1"/>
  </cols>
  <sheetData>
    <row r="1" spans="1:11" ht="21" customHeight="1">
      <c r="B1" s="316" t="s">
        <v>129</v>
      </c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8" customHeight="1" thickBot="1">
      <c r="B2" s="163" t="s">
        <v>82</v>
      </c>
      <c r="C2" s="63"/>
      <c r="D2" s="63"/>
      <c r="E2" s="63"/>
      <c r="F2" s="63"/>
      <c r="G2" s="63"/>
      <c r="H2" s="63"/>
      <c r="I2" s="63"/>
      <c r="J2" s="63"/>
      <c r="K2" s="141" t="s">
        <v>90</v>
      </c>
    </row>
    <row r="3" spans="1:11" ht="27.75" customHeight="1" thickTop="1">
      <c r="B3" s="304" t="s">
        <v>100</v>
      </c>
      <c r="C3" s="304" t="s">
        <v>2</v>
      </c>
      <c r="D3" s="319" t="s">
        <v>105</v>
      </c>
      <c r="E3" s="319"/>
      <c r="F3" s="319"/>
      <c r="G3" s="319"/>
      <c r="H3" s="318" t="s">
        <v>92</v>
      </c>
      <c r="I3" s="318"/>
      <c r="J3" s="318"/>
      <c r="K3" s="304" t="s">
        <v>91</v>
      </c>
    </row>
    <row r="4" spans="1:11" ht="39" customHeight="1">
      <c r="B4" s="317"/>
      <c r="C4" s="317"/>
      <c r="D4" s="154" t="s">
        <v>120</v>
      </c>
      <c r="E4" s="154" t="s">
        <v>119</v>
      </c>
      <c r="F4" s="154" t="s">
        <v>121</v>
      </c>
      <c r="G4" s="320"/>
      <c r="H4" s="154" t="s">
        <v>76</v>
      </c>
      <c r="I4" s="154" t="s">
        <v>75</v>
      </c>
      <c r="J4" s="154" t="s">
        <v>126</v>
      </c>
      <c r="K4" s="317"/>
    </row>
    <row r="5" spans="1:11" ht="23.1" customHeight="1">
      <c r="B5" s="323" t="s">
        <v>101</v>
      </c>
      <c r="C5" s="173" t="s">
        <v>18</v>
      </c>
      <c r="D5" s="20">
        <v>6021703</v>
      </c>
      <c r="E5" s="19">
        <v>465687</v>
      </c>
      <c r="F5" s="19">
        <f t="shared" ref="F5:F22" si="0">SUM(D5:E5)</f>
        <v>6487390</v>
      </c>
      <c r="G5" s="19"/>
      <c r="H5" s="107">
        <v>0</v>
      </c>
      <c r="I5" s="111">
        <v>3040353</v>
      </c>
      <c r="J5" s="246">
        <f>I5/F5*100</f>
        <v>46.865580765145921</v>
      </c>
      <c r="K5" s="108">
        <f>F5-I5</f>
        <v>3447037</v>
      </c>
    </row>
    <row r="6" spans="1:11" ht="23.1" customHeight="1">
      <c r="B6" s="324"/>
      <c r="C6" s="75" t="s">
        <v>19</v>
      </c>
      <c r="D6" s="20">
        <v>11978963</v>
      </c>
      <c r="E6" s="20">
        <v>636045</v>
      </c>
      <c r="F6" s="20">
        <f t="shared" si="0"/>
        <v>12615008</v>
      </c>
      <c r="G6" s="20"/>
      <c r="H6" s="109">
        <v>0</v>
      </c>
      <c r="I6" s="109">
        <v>7040498</v>
      </c>
      <c r="J6" s="246">
        <f t="shared" ref="J6:J23" si="1">I6/F6*100</f>
        <v>55.81049175711977</v>
      </c>
      <c r="K6" s="108">
        <f t="shared" ref="K6:K22" si="2">F6-I6</f>
        <v>5574510</v>
      </c>
    </row>
    <row r="7" spans="1:11" ht="23.1" customHeight="1" thickBot="1">
      <c r="B7" s="324"/>
      <c r="C7" s="174" t="s">
        <v>20</v>
      </c>
      <c r="D7" s="19">
        <v>8097612</v>
      </c>
      <c r="E7" s="19">
        <v>195613</v>
      </c>
      <c r="F7" s="19">
        <f t="shared" si="0"/>
        <v>8293225</v>
      </c>
      <c r="G7" s="19"/>
      <c r="H7" s="107">
        <v>0</v>
      </c>
      <c r="I7" s="107">
        <v>5730192</v>
      </c>
      <c r="J7" s="247">
        <f t="shared" si="1"/>
        <v>69.094857549385196</v>
      </c>
      <c r="K7" s="107">
        <f t="shared" si="2"/>
        <v>2563033</v>
      </c>
    </row>
    <row r="8" spans="1:11" ht="23.1" customHeight="1" thickTop="1" thickBot="1">
      <c r="B8" s="324"/>
      <c r="C8" s="169" t="s">
        <v>73</v>
      </c>
      <c r="D8" s="36">
        <f>SUM(D5:D7)</f>
        <v>26098278</v>
      </c>
      <c r="E8" s="36">
        <f>SUM(E5:E7)</f>
        <v>1297345</v>
      </c>
      <c r="F8" s="36">
        <f t="shared" si="0"/>
        <v>27395623</v>
      </c>
      <c r="G8" s="36"/>
      <c r="H8" s="170">
        <f>SUM(H5:H7)</f>
        <v>0</v>
      </c>
      <c r="I8" s="170">
        <f>SUM(I5:I7)</f>
        <v>15811043</v>
      </c>
      <c r="J8" s="248">
        <f t="shared" si="1"/>
        <v>57.713755952912628</v>
      </c>
      <c r="K8" s="170">
        <f t="shared" si="2"/>
        <v>11584580</v>
      </c>
    </row>
    <row r="9" spans="1:11" ht="23.1" customHeight="1" thickTop="1">
      <c r="B9" s="324"/>
      <c r="C9" s="218" t="s">
        <v>106</v>
      </c>
      <c r="D9" s="107">
        <v>4602048</v>
      </c>
      <c r="E9" s="107">
        <v>26705</v>
      </c>
      <c r="F9" s="107">
        <f t="shared" si="0"/>
        <v>4628753</v>
      </c>
      <c r="G9" s="107"/>
      <c r="H9" s="107">
        <v>0</v>
      </c>
      <c r="I9" s="107">
        <v>2370127</v>
      </c>
      <c r="J9" s="246">
        <f t="shared" si="1"/>
        <v>51.204438862907566</v>
      </c>
      <c r="K9" s="108">
        <f t="shared" si="2"/>
        <v>2258626</v>
      </c>
    </row>
    <row r="10" spans="1:11" ht="23.1" customHeight="1">
      <c r="B10" s="325"/>
      <c r="C10" s="76" t="s">
        <v>10</v>
      </c>
      <c r="D10" s="171">
        <v>5520809</v>
      </c>
      <c r="E10" s="171">
        <v>55903</v>
      </c>
      <c r="F10" s="171">
        <f t="shared" si="0"/>
        <v>5576712</v>
      </c>
      <c r="G10" s="171"/>
      <c r="H10" s="112">
        <v>0</v>
      </c>
      <c r="I10" s="112">
        <v>2513310</v>
      </c>
      <c r="J10" s="249">
        <f t="shared" si="1"/>
        <v>45.067954020218366</v>
      </c>
      <c r="K10" s="112">
        <f t="shared" si="2"/>
        <v>3063402</v>
      </c>
    </row>
    <row r="11" spans="1:11" ht="23.1" customHeight="1">
      <c r="B11" s="300" t="s">
        <v>102</v>
      </c>
      <c r="C11" s="219" t="s">
        <v>3</v>
      </c>
      <c r="D11" s="108">
        <v>7118036</v>
      </c>
      <c r="E11" s="108">
        <v>0</v>
      </c>
      <c r="F11" s="108">
        <f t="shared" si="0"/>
        <v>7118036</v>
      </c>
      <c r="G11" s="108"/>
      <c r="H11" s="256">
        <v>6219</v>
      </c>
      <c r="I11" s="256">
        <v>3887003</v>
      </c>
      <c r="J11" s="246">
        <f t="shared" si="1"/>
        <v>54.607801927385594</v>
      </c>
      <c r="K11" s="108">
        <f t="shared" si="2"/>
        <v>3231033</v>
      </c>
    </row>
    <row r="12" spans="1:11" ht="23.1" customHeight="1">
      <c r="A12" s="80"/>
      <c r="B12" s="301"/>
      <c r="C12" s="75" t="s">
        <v>4</v>
      </c>
      <c r="D12" s="19">
        <v>5427151</v>
      </c>
      <c r="E12" s="19">
        <v>0</v>
      </c>
      <c r="F12" s="19">
        <f t="shared" si="0"/>
        <v>5427151</v>
      </c>
      <c r="G12" s="19"/>
      <c r="H12" s="257">
        <v>1059</v>
      </c>
      <c r="I12" s="257">
        <v>3071317</v>
      </c>
      <c r="J12" s="246">
        <f t="shared" si="1"/>
        <v>56.591699770284634</v>
      </c>
      <c r="K12" s="108">
        <f t="shared" si="2"/>
        <v>2355834</v>
      </c>
    </row>
    <row r="13" spans="1:11" s="78" customFormat="1" ht="23.1" customHeight="1">
      <c r="A13" s="80"/>
      <c r="B13" s="301"/>
      <c r="C13" s="75" t="s">
        <v>5</v>
      </c>
      <c r="D13" s="171">
        <v>4846222</v>
      </c>
      <c r="E13" s="171">
        <v>0</v>
      </c>
      <c r="F13" s="171">
        <f t="shared" si="0"/>
        <v>4846222</v>
      </c>
      <c r="G13" s="171"/>
      <c r="H13" s="258">
        <v>2630</v>
      </c>
      <c r="I13" s="258">
        <v>3465898</v>
      </c>
      <c r="J13" s="249">
        <f t="shared" si="1"/>
        <v>71.517524372593741</v>
      </c>
      <c r="K13" s="112">
        <f t="shared" si="2"/>
        <v>1380324</v>
      </c>
    </row>
    <row r="14" spans="1:11" ht="23.1" customHeight="1">
      <c r="A14" s="80"/>
      <c r="B14" s="309" t="s">
        <v>103</v>
      </c>
      <c r="C14" s="74" t="s">
        <v>8</v>
      </c>
      <c r="D14" s="66">
        <v>5749597</v>
      </c>
      <c r="E14" s="66">
        <v>2</v>
      </c>
      <c r="F14" s="66">
        <f t="shared" si="0"/>
        <v>5749599</v>
      </c>
      <c r="G14" s="66"/>
      <c r="H14" s="256">
        <v>4083</v>
      </c>
      <c r="I14" s="256">
        <v>3317175</v>
      </c>
      <c r="J14" s="246">
        <f t="shared" si="1"/>
        <v>57.694023531032336</v>
      </c>
      <c r="K14" s="108">
        <f t="shared" si="2"/>
        <v>2432424</v>
      </c>
    </row>
    <row r="15" spans="1:11" ht="23.1" customHeight="1">
      <c r="A15" s="80"/>
      <c r="B15" s="310"/>
      <c r="C15" s="79" t="s">
        <v>7</v>
      </c>
      <c r="D15" s="84">
        <v>5415714</v>
      </c>
      <c r="E15" s="19">
        <v>14</v>
      </c>
      <c r="F15" s="19">
        <f t="shared" si="0"/>
        <v>5415728</v>
      </c>
      <c r="G15" s="19"/>
      <c r="H15" s="257">
        <v>1102</v>
      </c>
      <c r="I15" s="257">
        <v>3541308</v>
      </c>
      <c r="J15" s="246">
        <f>I15/F15*100</f>
        <v>65.38932531323583</v>
      </c>
      <c r="K15" s="108">
        <f t="shared" si="2"/>
        <v>1874420</v>
      </c>
    </row>
    <row r="16" spans="1:11" ht="23.1" customHeight="1">
      <c r="B16" s="310"/>
      <c r="C16" s="75" t="s">
        <v>6</v>
      </c>
      <c r="D16" s="20">
        <v>5548878</v>
      </c>
      <c r="E16" s="20">
        <v>12</v>
      </c>
      <c r="F16" s="20">
        <f t="shared" si="0"/>
        <v>5548890</v>
      </c>
      <c r="G16" s="20"/>
      <c r="H16" s="259">
        <v>598</v>
      </c>
      <c r="I16" s="259">
        <v>3039375</v>
      </c>
      <c r="J16" s="246">
        <f t="shared" si="1"/>
        <v>54.774468407194952</v>
      </c>
      <c r="K16" s="108">
        <f t="shared" si="2"/>
        <v>2509515</v>
      </c>
    </row>
    <row r="17" spans="2:11" ht="23.1" customHeight="1">
      <c r="B17" s="310"/>
      <c r="C17" s="77" t="s">
        <v>9</v>
      </c>
      <c r="D17" s="20">
        <v>3879380</v>
      </c>
      <c r="E17" s="20">
        <v>0</v>
      </c>
      <c r="F17" s="20">
        <f t="shared" si="0"/>
        <v>3879380</v>
      </c>
      <c r="G17" s="20"/>
      <c r="H17" s="259">
        <v>1279</v>
      </c>
      <c r="I17" s="259">
        <v>2308830</v>
      </c>
      <c r="J17" s="246">
        <f t="shared" si="1"/>
        <v>59.515438033912638</v>
      </c>
      <c r="K17" s="108">
        <f t="shared" si="2"/>
        <v>1570550</v>
      </c>
    </row>
    <row r="18" spans="2:11" ht="23.1" customHeight="1">
      <c r="B18" s="311"/>
      <c r="C18" s="76" t="s">
        <v>11</v>
      </c>
      <c r="D18" s="20">
        <v>5204359</v>
      </c>
      <c r="E18" s="84">
        <v>0</v>
      </c>
      <c r="F18" s="84">
        <f t="shared" si="0"/>
        <v>5204359</v>
      </c>
      <c r="G18" s="84"/>
      <c r="H18" s="258">
        <v>1944</v>
      </c>
      <c r="I18" s="258">
        <v>3050420</v>
      </c>
      <c r="J18" s="249">
        <f t="shared" si="1"/>
        <v>58.612789778722032</v>
      </c>
      <c r="K18" s="112">
        <f t="shared" si="2"/>
        <v>2153939</v>
      </c>
    </row>
    <row r="19" spans="2:11" ht="23.1" customHeight="1">
      <c r="B19" s="300" t="s">
        <v>104</v>
      </c>
      <c r="C19" s="219" t="s">
        <v>12</v>
      </c>
      <c r="D19" s="85">
        <v>16986362</v>
      </c>
      <c r="E19" s="85">
        <v>0</v>
      </c>
      <c r="F19" s="85">
        <f t="shared" si="0"/>
        <v>16986362</v>
      </c>
      <c r="G19" s="85"/>
      <c r="H19" s="256">
        <v>31162</v>
      </c>
      <c r="I19" s="256">
        <v>11756689</v>
      </c>
      <c r="J19" s="246">
        <f t="shared" si="1"/>
        <v>69.212518843057751</v>
      </c>
      <c r="K19" s="108">
        <f t="shared" si="2"/>
        <v>5229673</v>
      </c>
    </row>
    <row r="20" spans="2:11" ht="23.1" customHeight="1">
      <c r="B20" s="301"/>
      <c r="C20" s="77" t="s">
        <v>14</v>
      </c>
      <c r="D20" s="20">
        <v>7088581</v>
      </c>
      <c r="E20" s="20">
        <v>0</v>
      </c>
      <c r="F20" s="20">
        <f t="shared" si="0"/>
        <v>7088581</v>
      </c>
      <c r="G20" s="20"/>
      <c r="H20" s="259">
        <v>2497</v>
      </c>
      <c r="I20" s="259">
        <v>4693420</v>
      </c>
      <c r="J20" s="246">
        <f t="shared" si="1"/>
        <v>66.210994838035987</v>
      </c>
      <c r="K20" s="108">
        <f t="shared" si="2"/>
        <v>2395161</v>
      </c>
    </row>
    <row r="21" spans="2:11" ht="23.1" customHeight="1">
      <c r="B21" s="301"/>
      <c r="C21" s="75" t="s">
        <v>15</v>
      </c>
      <c r="D21" s="84">
        <v>4500809</v>
      </c>
      <c r="E21" s="84">
        <v>0</v>
      </c>
      <c r="F21" s="84">
        <f t="shared" si="0"/>
        <v>4500809</v>
      </c>
      <c r="G21" s="84"/>
      <c r="H21" s="260">
        <v>1682</v>
      </c>
      <c r="I21" s="260">
        <v>2952567</v>
      </c>
      <c r="J21" s="246">
        <f t="shared" si="1"/>
        <v>65.600806432799089</v>
      </c>
      <c r="K21" s="108">
        <f t="shared" si="2"/>
        <v>1548242</v>
      </c>
    </row>
    <row r="22" spans="2:11" ht="23.1" customHeight="1" thickBot="1">
      <c r="B22" s="301"/>
      <c r="C22" s="77" t="s">
        <v>13</v>
      </c>
      <c r="D22" s="84">
        <v>2578724</v>
      </c>
      <c r="E22" s="84">
        <v>0</v>
      </c>
      <c r="F22" s="84">
        <f t="shared" si="0"/>
        <v>2578724</v>
      </c>
      <c r="G22" s="84"/>
      <c r="H22" s="260">
        <v>1167</v>
      </c>
      <c r="I22" s="260">
        <v>1667755</v>
      </c>
      <c r="J22" s="246">
        <f t="shared" si="1"/>
        <v>64.673652550641322</v>
      </c>
      <c r="K22" s="108">
        <f t="shared" si="2"/>
        <v>910969</v>
      </c>
    </row>
    <row r="23" spans="2:11" ht="23.1" customHeight="1" thickTop="1" thickBot="1">
      <c r="B23" s="302" t="s">
        <v>55</v>
      </c>
      <c r="C23" s="302"/>
      <c r="D23" s="155">
        <f>SUM(D8:D22)</f>
        <v>110564948</v>
      </c>
      <c r="E23" s="155">
        <f>SUM(E8:E22)</f>
        <v>1379981</v>
      </c>
      <c r="F23" s="155">
        <f>SUM(D23:E23)</f>
        <v>111944929</v>
      </c>
      <c r="G23" s="155"/>
      <c r="H23" s="155">
        <f>SUM(H8:H22)</f>
        <v>55422</v>
      </c>
      <c r="I23" s="155">
        <f>SUM(I8:I22)</f>
        <v>67446237</v>
      </c>
      <c r="J23" s="230">
        <f t="shared" si="1"/>
        <v>60.249479456099344</v>
      </c>
      <c r="K23" s="155">
        <f>SUM(K8:K22)</f>
        <v>44498692</v>
      </c>
    </row>
    <row r="24" spans="2:11" ht="16.5" customHeight="1" thickTop="1">
      <c r="B24" s="321" t="s">
        <v>128</v>
      </c>
      <c r="C24" s="321"/>
      <c r="D24" s="321"/>
      <c r="E24" s="321"/>
      <c r="F24" s="321"/>
      <c r="G24" s="321"/>
      <c r="H24" s="321"/>
      <c r="I24" s="321"/>
      <c r="J24" s="321"/>
      <c r="K24" s="321"/>
    </row>
    <row r="25" spans="2:11" ht="4.5" customHeight="1">
      <c r="B25" s="245"/>
      <c r="C25" s="245"/>
      <c r="D25" s="245"/>
      <c r="E25" s="245"/>
      <c r="F25" s="245"/>
      <c r="G25" s="245"/>
      <c r="H25" s="245"/>
      <c r="I25" s="245"/>
      <c r="J25" s="245"/>
      <c r="K25" s="245"/>
    </row>
    <row r="26" spans="2:11" ht="15.75" customHeight="1">
      <c r="B26" s="277" t="s">
        <v>116</v>
      </c>
      <c r="C26" s="277"/>
      <c r="D26" s="277"/>
      <c r="E26" s="277"/>
      <c r="F26" s="277"/>
      <c r="G26" s="277"/>
      <c r="H26" s="277"/>
      <c r="I26" s="277"/>
      <c r="J26" s="277"/>
      <c r="K26" s="149"/>
    </row>
    <row r="27" spans="2:11" ht="6" customHeight="1">
      <c r="B27" s="322"/>
      <c r="C27" s="322"/>
      <c r="D27" s="322"/>
      <c r="E27" s="322"/>
      <c r="F27" s="322"/>
      <c r="G27" s="322"/>
      <c r="H27" s="322"/>
      <c r="I27" s="322"/>
      <c r="J27" s="322"/>
      <c r="K27" s="322"/>
    </row>
    <row r="28" spans="2:11" s="9" customFormat="1" ht="13.5" customHeight="1">
      <c r="B28" s="276" t="s">
        <v>59</v>
      </c>
      <c r="C28" s="276"/>
      <c r="D28" s="276"/>
      <c r="E28" s="276"/>
      <c r="F28" s="276"/>
      <c r="G28" s="276"/>
      <c r="H28" s="276"/>
      <c r="I28" s="276"/>
      <c r="J28" s="147"/>
      <c r="K28" s="147">
        <v>17</v>
      </c>
    </row>
    <row r="29" spans="2:11">
      <c r="B29" s="148"/>
      <c r="C29" s="148"/>
      <c r="D29" s="148"/>
      <c r="E29" s="148"/>
      <c r="F29" s="148"/>
      <c r="G29" s="148"/>
      <c r="H29" s="148"/>
      <c r="I29" s="148"/>
      <c r="J29" s="148"/>
      <c r="K29" s="148"/>
    </row>
    <row r="32" spans="2:11">
      <c r="D32" s="277"/>
      <c r="E32" s="277"/>
      <c r="F32" s="277"/>
      <c r="G32" s="277"/>
      <c r="H32" s="277"/>
      <c r="I32" s="277"/>
      <c r="J32" s="277"/>
      <c r="K32" s="277"/>
    </row>
  </sheetData>
  <mergeCells count="17">
    <mergeCell ref="D32:K32"/>
    <mergeCell ref="B26:J26"/>
    <mergeCell ref="B23:C23"/>
    <mergeCell ref="D3:F3"/>
    <mergeCell ref="G3:G4"/>
    <mergeCell ref="B24:K24"/>
    <mergeCell ref="B28:I28"/>
    <mergeCell ref="B27:K27"/>
    <mergeCell ref="B19:B22"/>
    <mergeCell ref="B5:B10"/>
    <mergeCell ref="B11:B13"/>
    <mergeCell ref="B14:B18"/>
    <mergeCell ref="B1:K1"/>
    <mergeCell ref="B3:B4"/>
    <mergeCell ref="C3:C4"/>
    <mergeCell ref="K3:K4"/>
    <mergeCell ref="H3:J3"/>
  </mergeCells>
  <printOptions horizontalCentered="1"/>
  <pageMargins left="0.55118110236220497" right="0.55118110236220497" top="0.34055118099999998" bottom="0" header="0.511811023622047" footer="0.511811023622047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T28"/>
  <sheetViews>
    <sheetView rightToLeft="1" view="pageBreakPreview" topLeftCell="A2" zoomScaleSheetLayoutView="100" workbookViewId="0">
      <selection activeCell="A24" sqref="A24:XFD24"/>
    </sheetView>
  </sheetViews>
  <sheetFormatPr defaultRowHeight="12.75"/>
  <cols>
    <col min="1" max="1" width="1.42578125" customWidth="1"/>
    <col min="2" max="2" width="11.28515625" style="8" customWidth="1"/>
    <col min="3" max="3" width="11" style="8" customWidth="1"/>
    <col min="4" max="4" width="12.7109375" style="8" customWidth="1"/>
    <col min="5" max="5" width="11.7109375" style="8" customWidth="1"/>
    <col min="6" max="6" width="6.85546875" style="8" customWidth="1"/>
    <col min="7" max="7" width="11.7109375" style="8" customWidth="1"/>
    <col min="8" max="8" width="6.85546875" style="8" customWidth="1"/>
    <col min="9" max="9" width="11.7109375" style="8" customWidth="1"/>
    <col min="10" max="10" width="6.85546875" style="8" customWidth="1"/>
    <col min="11" max="11" width="11.7109375" style="8" customWidth="1"/>
    <col min="12" max="12" width="6.7109375" style="8" customWidth="1"/>
    <col min="13" max="13" width="9.85546875" style="8" customWidth="1"/>
    <col min="14" max="14" width="6.28515625" style="8" customWidth="1"/>
    <col min="15" max="15" width="9.85546875" style="8" customWidth="1"/>
    <col min="16" max="16" width="6.28515625" style="8" customWidth="1"/>
    <col min="17" max="17" width="11.7109375" style="115" customWidth="1"/>
    <col min="18" max="19" width="9.140625" style="116"/>
  </cols>
  <sheetData>
    <row r="1" spans="1:20" ht="21" customHeight="1">
      <c r="B1" s="316" t="s">
        <v>139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</row>
    <row r="2" spans="1:20" ht="21.75" customHeight="1" thickBot="1">
      <c r="B2" s="163" t="s">
        <v>83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20" ht="26.25" customHeight="1" thickTop="1">
      <c r="B3" s="304" t="s">
        <v>100</v>
      </c>
      <c r="C3" s="304" t="s">
        <v>2</v>
      </c>
      <c r="D3" s="304" t="s">
        <v>88</v>
      </c>
      <c r="E3" s="313" t="s">
        <v>89</v>
      </c>
      <c r="F3" s="313"/>
      <c r="G3" s="313"/>
      <c r="H3" s="313"/>
      <c r="I3" s="313"/>
      <c r="J3" s="313"/>
      <c r="K3" s="313"/>
      <c r="L3" s="313"/>
      <c r="M3" s="313"/>
      <c r="N3" s="313"/>
      <c r="O3" s="164"/>
      <c r="P3" s="164"/>
    </row>
    <row r="4" spans="1:20" ht="24" customHeight="1">
      <c r="B4" s="317"/>
      <c r="C4" s="317"/>
      <c r="D4" s="317"/>
      <c r="E4" s="154" t="s">
        <v>52</v>
      </c>
      <c r="F4" s="154" t="s">
        <v>21</v>
      </c>
      <c r="G4" s="154" t="s">
        <v>53</v>
      </c>
      <c r="H4" s="154" t="s">
        <v>21</v>
      </c>
      <c r="I4" s="154" t="s">
        <v>122</v>
      </c>
      <c r="J4" s="154" t="s">
        <v>21</v>
      </c>
      <c r="K4" s="154" t="s">
        <v>54</v>
      </c>
      <c r="L4" s="154" t="s">
        <v>21</v>
      </c>
      <c r="M4" s="154" t="s">
        <v>123</v>
      </c>
      <c r="N4" s="154" t="s">
        <v>21</v>
      </c>
      <c r="O4" s="154" t="s">
        <v>85</v>
      </c>
      <c r="P4" s="154" t="s">
        <v>21</v>
      </c>
      <c r="Q4" s="113" t="s">
        <v>63</v>
      </c>
      <c r="R4" s="117"/>
      <c r="S4" s="114" t="s">
        <v>62</v>
      </c>
    </row>
    <row r="5" spans="1:20" ht="21.95" customHeight="1">
      <c r="B5" s="323" t="s">
        <v>101</v>
      </c>
      <c r="C5" s="73" t="s">
        <v>18</v>
      </c>
      <c r="D5" s="21">
        <v>3447037</v>
      </c>
      <c r="E5" s="19">
        <v>1976979</v>
      </c>
      <c r="F5" s="232">
        <f t="shared" ref="F5:F23" si="0">E5/D5*100</f>
        <v>57.352996210948703</v>
      </c>
      <c r="G5" s="107">
        <v>634819</v>
      </c>
      <c r="H5" s="236">
        <f t="shared" ref="H5:H23" si="1">G5/D5*100</f>
        <v>18.416367448333162</v>
      </c>
      <c r="I5" s="108">
        <v>217495</v>
      </c>
      <c r="J5" s="236">
        <f t="shared" ref="J5:J23" si="2">I5/D5*100</f>
        <v>6.3096218578448671</v>
      </c>
      <c r="K5" s="108">
        <v>553572</v>
      </c>
      <c r="L5" s="236">
        <f t="shared" ref="L5:L23" si="3">K5/D5*100</f>
        <v>16.059357645421272</v>
      </c>
      <c r="M5" s="108">
        <v>14819</v>
      </c>
      <c r="N5" s="237">
        <f t="shared" ref="N5:N23" si="4">M5/D5*100</f>
        <v>0.42990545213178732</v>
      </c>
      <c r="O5" s="108">
        <v>49354</v>
      </c>
      <c r="P5" s="242">
        <f t="shared" ref="P5:P23" si="5">O5/D5*100</f>
        <v>1.4317803957427786</v>
      </c>
      <c r="Q5" s="118">
        <f t="shared" ref="Q5:Q23" si="6">E5+G5+I5+K5+M5+O5</f>
        <v>3447038</v>
      </c>
      <c r="R5" s="117"/>
      <c r="S5" s="119">
        <f t="shared" ref="S5:S23" si="7">F5+H5+J5+L5+N5+P5</f>
        <v>100.00002901042258</v>
      </c>
    </row>
    <row r="6" spans="1:20" ht="21.95" customHeight="1">
      <c r="B6" s="324"/>
      <c r="C6" s="75" t="s">
        <v>19</v>
      </c>
      <c r="D6" s="20">
        <v>5574510</v>
      </c>
      <c r="E6" s="20">
        <v>3062824</v>
      </c>
      <c r="F6" s="233">
        <f t="shared" si="0"/>
        <v>54.943376189117963</v>
      </c>
      <c r="G6" s="109">
        <v>521672</v>
      </c>
      <c r="H6" s="236">
        <f t="shared" si="1"/>
        <v>9.3581678030894189</v>
      </c>
      <c r="I6" s="108">
        <v>360945</v>
      </c>
      <c r="J6" s="236">
        <f t="shared" si="2"/>
        <v>6.474918871793216</v>
      </c>
      <c r="K6" s="109">
        <v>1323464</v>
      </c>
      <c r="L6" s="236">
        <f t="shared" si="3"/>
        <v>23.74135125777871</v>
      </c>
      <c r="M6" s="109">
        <v>104028</v>
      </c>
      <c r="N6" s="238">
        <f t="shared" si="4"/>
        <v>1.8661371133965137</v>
      </c>
      <c r="O6" s="109">
        <v>201578</v>
      </c>
      <c r="P6" s="238">
        <f t="shared" si="5"/>
        <v>3.6160667036205871</v>
      </c>
      <c r="Q6" s="167">
        <f t="shared" si="6"/>
        <v>5574511</v>
      </c>
      <c r="R6" s="117"/>
      <c r="S6" s="119">
        <f t="shared" si="7"/>
        <v>100.00001793879642</v>
      </c>
    </row>
    <row r="7" spans="1:20" ht="21.95" customHeight="1" thickBot="1">
      <c r="B7" s="324"/>
      <c r="C7" s="168" t="s">
        <v>20</v>
      </c>
      <c r="D7" s="19">
        <v>2563033</v>
      </c>
      <c r="E7" s="84">
        <v>2071951</v>
      </c>
      <c r="F7" s="234">
        <f t="shared" si="0"/>
        <v>80.839809709824266</v>
      </c>
      <c r="G7" s="110">
        <v>286552</v>
      </c>
      <c r="H7" s="232">
        <f t="shared" si="1"/>
        <v>11.180191593319321</v>
      </c>
      <c r="I7" s="110">
        <v>20105</v>
      </c>
      <c r="J7" s="232">
        <f t="shared" si="2"/>
        <v>0.78442220603480339</v>
      </c>
      <c r="K7" s="110">
        <v>157329</v>
      </c>
      <c r="L7" s="232">
        <f t="shared" si="3"/>
        <v>6.1383915072494188</v>
      </c>
      <c r="M7" s="110">
        <v>5047</v>
      </c>
      <c r="N7" s="239">
        <f t="shared" si="4"/>
        <v>0.1969151392120195</v>
      </c>
      <c r="O7" s="110">
        <v>22048</v>
      </c>
      <c r="P7" s="241">
        <f t="shared" si="5"/>
        <v>0.86023082808531925</v>
      </c>
      <c r="Q7" s="118">
        <f t="shared" si="6"/>
        <v>2563032</v>
      </c>
      <c r="R7" s="121"/>
      <c r="S7" s="119">
        <f t="shared" si="7"/>
        <v>99.99996098372516</v>
      </c>
    </row>
    <row r="8" spans="1:20" ht="21.95" customHeight="1" thickTop="1" thickBot="1">
      <c r="B8" s="324"/>
      <c r="C8" s="169" t="s">
        <v>73</v>
      </c>
      <c r="D8" s="36">
        <f>SUM(D5:D7)</f>
        <v>11584580</v>
      </c>
      <c r="E8" s="36">
        <f>SUM(E5:E7)</f>
        <v>7111754</v>
      </c>
      <c r="F8" s="235">
        <f t="shared" si="0"/>
        <v>61.389830274381985</v>
      </c>
      <c r="G8" s="170">
        <f>SUM(G5:G7)</f>
        <v>1443043</v>
      </c>
      <c r="H8" s="235">
        <f t="shared" si="1"/>
        <v>12.456584528744244</v>
      </c>
      <c r="I8" s="170">
        <f>SUM(I5:I7)</f>
        <v>598545</v>
      </c>
      <c r="J8" s="235">
        <f t="shared" si="2"/>
        <v>5.1667388891094888</v>
      </c>
      <c r="K8" s="170">
        <f>SUM(K5:K7)</f>
        <v>2034365</v>
      </c>
      <c r="L8" s="235">
        <f t="shared" si="3"/>
        <v>17.560973293809528</v>
      </c>
      <c r="M8" s="170">
        <f>SUM(M5:M7)</f>
        <v>123894</v>
      </c>
      <c r="N8" s="240">
        <f t="shared" si="4"/>
        <v>1.0694733861736896</v>
      </c>
      <c r="O8" s="170">
        <f>SUM(O5:O7)</f>
        <v>272980</v>
      </c>
      <c r="P8" s="240">
        <f t="shared" si="5"/>
        <v>2.3564082599455483</v>
      </c>
      <c r="Q8" s="167">
        <f t="shared" si="6"/>
        <v>11584581</v>
      </c>
      <c r="R8" s="117"/>
      <c r="S8" s="119">
        <f t="shared" si="7"/>
        <v>100.00000863216449</v>
      </c>
    </row>
    <row r="9" spans="1:20" ht="21.95" customHeight="1" thickTop="1">
      <c r="B9" s="324"/>
      <c r="C9" s="262" t="s">
        <v>10</v>
      </c>
      <c r="D9" s="95">
        <v>3063402</v>
      </c>
      <c r="E9" s="108">
        <v>2379373</v>
      </c>
      <c r="F9" s="265">
        <f t="shared" si="0"/>
        <v>77.670935776630031</v>
      </c>
      <c r="G9" s="107">
        <v>67202</v>
      </c>
      <c r="H9" s="265">
        <f t="shared" si="1"/>
        <v>2.1937049071587733</v>
      </c>
      <c r="I9" s="107">
        <v>80492</v>
      </c>
      <c r="J9" s="265">
        <f t="shared" si="2"/>
        <v>2.6275363142023149</v>
      </c>
      <c r="K9" s="107">
        <v>146241</v>
      </c>
      <c r="L9" s="265">
        <f t="shared" si="3"/>
        <v>4.7738102932621969</v>
      </c>
      <c r="M9" s="107">
        <v>36814</v>
      </c>
      <c r="N9" s="265">
        <f t="shared" si="4"/>
        <v>1.2017358479233218</v>
      </c>
      <c r="O9" s="107">
        <v>353279</v>
      </c>
      <c r="P9" s="266">
        <f t="shared" si="5"/>
        <v>11.532244217376629</v>
      </c>
      <c r="Q9" s="118">
        <f t="shared" si="6"/>
        <v>3063401</v>
      </c>
      <c r="R9" s="117"/>
      <c r="S9" s="119">
        <f t="shared" si="7"/>
        <v>99.99996735655327</v>
      </c>
    </row>
    <row r="10" spans="1:20" ht="21.95" customHeight="1">
      <c r="B10" s="325"/>
      <c r="C10" s="263" t="s">
        <v>61</v>
      </c>
      <c r="D10" s="108">
        <v>2258626</v>
      </c>
      <c r="E10" s="108">
        <v>1423369</v>
      </c>
      <c r="F10" s="267">
        <f t="shared" ref="F10" si="8">E10/D10*100</f>
        <v>63.019242672314931</v>
      </c>
      <c r="G10" s="109">
        <v>53524</v>
      </c>
      <c r="H10" s="268">
        <f t="shared" ref="H10" si="9">G10/D10*100</f>
        <v>2.3697593138483306</v>
      </c>
      <c r="I10" s="109">
        <v>202656</v>
      </c>
      <c r="J10" s="268">
        <f t="shared" si="2"/>
        <v>8.972534629460565</v>
      </c>
      <c r="K10" s="109">
        <v>456952</v>
      </c>
      <c r="L10" s="268">
        <f t="shared" si="3"/>
        <v>20.231415028428788</v>
      </c>
      <c r="M10" s="109">
        <v>63661</v>
      </c>
      <c r="N10" s="268">
        <f t="shared" si="4"/>
        <v>2.8185719990826281</v>
      </c>
      <c r="O10" s="109">
        <v>58464</v>
      </c>
      <c r="P10" s="267">
        <f t="shared" si="5"/>
        <v>2.5884763568647489</v>
      </c>
      <c r="Q10" s="118">
        <f t="shared" si="6"/>
        <v>2258626</v>
      </c>
      <c r="R10" s="121"/>
      <c r="S10" s="119">
        <f t="shared" si="7"/>
        <v>99.999999999999986</v>
      </c>
    </row>
    <row r="11" spans="1:20" ht="21.95" customHeight="1">
      <c r="B11" s="300" t="s">
        <v>102</v>
      </c>
      <c r="C11" s="264" t="s">
        <v>3</v>
      </c>
      <c r="D11" s="269">
        <v>3231033</v>
      </c>
      <c r="E11" s="269">
        <v>1774625</v>
      </c>
      <c r="F11" s="265">
        <f t="shared" si="0"/>
        <v>54.924384863911946</v>
      </c>
      <c r="G11" s="111">
        <v>118864</v>
      </c>
      <c r="H11" s="270">
        <f t="shared" si="1"/>
        <v>3.678823459865622</v>
      </c>
      <c r="I11" s="111">
        <v>619658</v>
      </c>
      <c r="J11" s="270">
        <f t="shared" si="2"/>
        <v>19.178324702966513</v>
      </c>
      <c r="K11" s="111">
        <v>389860</v>
      </c>
      <c r="L11" s="270">
        <f t="shared" si="3"/>
        <v>12.066110126389919</v>
      </c>
      <c r="M11" s="111">
        <v>37775</v>
      </c>
      <c r="N11" s="270">
        <f t="shared" si="4"/>
        <v>1.1691307393022603</v>
      </c>
      <c r="O11" s="111">
        <v>290250</v>
      </c>
      <c r="P11" s="265">
        <f t="shared" si="5"/>
        <v>8.9831951577096234</v>
      </c>
      <c r="Q11" s="118">
        <f t="shared" si="6"/>
        <v>3231032</v>
      </c>
      <c r="R11" s="117"/>
      <c r="S11" s="119">
        <f t="shared" si="7"/>
        <v>99.999969050145893</v>
      </c>
    </row>
    <row r="12" spans="1:20" ht="21.95" customHeight="1">
      <c r="B12" s="301"/>
      <c r="C12" s="218" t="s">
        <v>5</v>
      </c>
      <c r="D12" s="109">
        <v>1380324</v>
      </c>
      <c r="E12" s="109">
        <v>852786</v>
      </c>
      <c r="F12" s="268">
        <f t="shared" ref="F12" si="10">E12/D12*100</f>
        <v>61.781581715597213</v>
      </c>
      <c r="G12" s="109">
        <v>40075</v>
      </c>
      <c r="H12" s="268">
        <f t="shared" ref="H12" si="11">G12/D12*100</f>
        <v>2.9033038619918221</v>
      </c>
      <c r="I12" s="109">
        <v>101702</v>
      </c>
      <c r="J12" s="268">
        <f t="shared" si="2"/>
        <v>7.3679802712986229</v>
      </c>
      <c r="K12" s="109">
        <v>293084</v>
      </c>
      <c r="L12" s="268">
        <f t="shared" si="3"/>
        <v>21.232985878677759</v>
      </c>
      <c r="M12" s="109">
        <v>57767</v>
      </c>
      <c r="N12" s="268">
        <f t="shared" si="4"/>
        <v>4.1850319200419612</v>
      </c>
      <c r="O12" s="109">
        <v>34912</v>
      </c>
      <c r="P12" s="268">
        <f t="shared" si="5"/>
        <v>2.5292612459103805</v>
      </c>
      <c r="Q12" s="167">
        <f t="shared" si="6"/>
        <v>1380326</v>
      </c>
      <c r="R12" s="117"/>
      <c r="S12" s="119">
        <f t="shared" si="7"/>
        <v>100.00014489351776</v>
      </c>
    </row>
    <row r="13" spans="1:20" ht="21.95" customHeight="1">
      <c r="B13" s="301"/>
      <c r="C13" s="79" t="s">
        <v>4</v>
      </c>
      <c r="D13" s="112">
        <v>2355834</v>
      </c>
      <c r="E13" s="112">
        <v>1052121</v>
      </c>
      <c r="F13" s="267">
        <f t="shared" si="0"/>
        <v>44.660234974111077</v>
      </c>
      <c r="G13" s="112">
        <v>94144</v>
      </c>
      <c r="H13" s="267">
        <f t="shared" si="1"/>
        <v>3.9962068634717047</v>
      </c>
      <c r="I13" s="112">
        <v>433782</v>
      </c>
      <c r="J13" s="267">
        <f t="shared" si="2"/>
        <v>18.413097017871376</v>
      </c>
      <c r="K13" s="112">
        <v>432927</v>
      </c>
      <c r="L13" s="267">
        <f t="shared" si="3"/>
        <v>18.376804138152348</v>
      </c>
      <c r="M13" s="112">
        <v>79593</v>
      </c>
      <c r="N13" s="267">
        <f t="shared" si="4"/>
        <v>3.378548743247614</v>
      </c>
      <c r="O13" s="112">
        <v>263267</v>
      </c>
      <c r="P13" s="267">
        <f t="shared" si="5"/>
        <v>11.175108263145875</v>
      </c>
      <c r="Q13" s="167">
        <f t="shared" si="6"/>
        <v>2355834</v>
      </c>
      <c r="R13" s="117"/>
      <c r="S13" s="119">
        <f t="shared" si="7"/>
        <v>100</v>
      </c>
    </row>
    <row r="14" spans="1:20" ht="21.95" customHeight="1">
      <c r="A14" s="80"/>
      <c r="B14" s="309" t="s">
        <v>103</v>
      </c>
      <c r="C14" s="264" t="s">
        <v>8</v>
      </c>
      <c r="D14" s="107">
        <v>2432424</v>
      </c>
      <c r="E14" s="107">
        <v>1731027</v>
      </c>
      <c r="F14" s="265">
        <f>E14/D14*100</f>
        <v>71.164690037592123</v>
      </c>
      <c r="G14" s="107">
        <v>117381</v>
      </c>
      <c r="H14" s="265">
        <f>G14/D14*100</f>
        <v>4.8256800623575495</v>
      </c>
      <c r="I14" s="107">
        <v>226735</v>
      </c>
      <c r="J14" s="271">
        <f t="shared" si="2"/>
        <v>9.3213600918260955</v>
      </c>
      <c r="K14" s="107">
        <v>157674</v>
      </c>
      <c r="L14" s="271">
        <f t="shared" si="3"/>
        <v>6.4821758048761238</v>
      </c>
      <c r="M14" s="108">
        <v>35751</v>
      </c>
      <c r="N14" s="271">
        <f t="shared" si="4"/>
        <v>1.4697684285305523</v>
      </c>
      <c r="O14" s="108">
        <v>163856</v>
      </c>
      <c r="P14" s="271">
        <f t="shared" si="5"/>
        <v>6.7363255748175472</v>
      </c>
      <c r="Q14" s="167">
        <f t="shared" si="6"/>
        <v>2432424</v>
      </c>
      <c r="R14" s="117"/>
      <c r="S14" s="119">
        <f t="shared" si="7"/>
        <v>99.999999999999986</v>
      </c>
      <c r="T14" s="132"/>
    </row>
    <row r="15" spans="1:20" s="78" customFormat="1" ht="21.95" customHeight="1">
      <c r="A15" s="80"/>
      <c r="B15" s="310"/>
      <c r="C15" s="79" t="s">
        <v>7</v>
      </c>
      <c r="D15" s="109">
        <v>1874420</v>
      </c>
      <c r="E15" s="109">
        <v>1084661</v>
      </c>
      <c r="F15" s="268">
        <f>E15/D15*100</f>
        <v>57.866486699885833</v>
      </c>
      <c r="G15" s="109">
        <v>129811</v>
      </c>
      <c r="H15" s="268">
        <f>G15/D15*100</f>
        <v>6.9253955890355421</v>
      </c>
      <c r="I15" s="109">
        <v>325129</v>
      </c>
      <c r="J15" s="271">
        <f t="shared" si="2"/>
        <v>17.34557889907278</v>
      </c>
      <c r="K15" s="109">
        <v>272024</v>
      </c>
      <c r="L15" s="271">
        <f t="shared" si="3"/>
        <v>14.512435846821949</v>
      </c>
      <c r="M15" s="109">
        <v>20485</v>
      </c>
      <c r="N15" s="268">
        <f t="shared" si="4"/>
        <v>1.0928713948848177</v>
      </c>
      <c r="O15" s="109">
        <v>42311</v>
      </c>
      <c r="P15" s="268">
        <f t="shared" si="5"/>
        <v>2.2572849201352949</v>
      </c>
      <c r="Q15" s="167">
        <f t="shared" si="6"/>
        <v>1874421</v>
      </c>
      <c r="R15" s="117"/>
      <c r="S15" s="119">
        <f t="shared" si="7"/>
        <v>100.00005334983621</v>
      </c>
    </row>
    <row r="16" spans="1:20" ht="21.95" customHeight="1">
      <c r="A16" s="80"/>
      <c r="B16" s="310"/>
      <c r="C16" s="79" t="s">
        <v>6</v>
      </c>
      <c r="D16" s="109">
        <v>2509515</v>
      </c>
      <c r="E16" s="109">
        <v>1870035</v>
      </c>
      <c r="F16" s="268">
        <f t="shared" si="0"/>
        <v>74.51778530911352</v>
      </c>
      <c r="G16" s="109">
        <v>104022</v>
      </c>
      <c r="H16" s="268">
        <f t="shared" si="1"/>
        <v>4.1451037351838904</v>
      </c>
      <c r="I16" s="109">
        <v>115354</v>
      </c>
      <c r="J16" s="271">
        <f t="shared" si="2"/>
        <v>4.5966650926573465</v>
      </c>
      <c r="K16" s="109">
        <v>216604</v>
      </c>
      <c r="L16" s="271">
        <f t="shared" si="3"/>
        <v>8.631309237043812</v>
      </c>
      <c r="M16" s="109">
        <v>20943</v>
      </c>
      <c r="N16" s="268">
        <f t="shared" si="4"/>
        <v>0.83454372657664933</v>
      </c>
      <c r="O16" s="109">
        <v>182558</v>
      </c>
      <c r="P16" s="268">
        <f t="shared" si="5"/>
        <v>7.2746327477620181</v>
      </c>
      <c r="Q16" s="167">
        <f t="shared" si="6"/>
        <v>2509516</v>
      </c>
      <c r="R16" s="117"/>
      <c r="S16" s="119">
        <f t="shared" si="7"/>
        <v>100.00003984833724</v>
      </c>
    </row>
    <row r="17" spans="1:19" ht="21.95" customHeight="1">
      <c r="A17" s="80"/>
      <c r="B17" s="310"/>
      <c r="C17" s="79" t="s">
        <v>9</v>
      </c>
      <c r="D17" s="109">
        <v>1570550</v>
      </c>
      <c r="E17" s="107">
        <v>1165168</v>
      </c>
      <c r="F17" s="272">
        <f t="shared" si="0"/>
        <v>74.18853267963452</v>
      </c>
      <c r="G17" s="110">
        <v>57556</v>
      </c>
      <c r="H17" s="272">
        <f t="shared" si="1"/>
        <v>3.6647034478367453</v>
      </c>
      <c r="I17" s="110">
        <v>151578</v>
      </c>
      <c r="J17" s="272">
        <f t="shared" si="2"/>
        <v>9.6512686638438758</v>
      </c>
      <c r="K17" s="110">
        <v>90423</v>
      </c>
      <c r="L17" s="272">
        <f t="shared" si="3"/>
        <v>5.7574098245837444</v>
      </c>
      <c r="M17" s="110">
        <v>48765</v>
      </c>
      <c r="N17" s="272">
        <f t="shared" si="4"/>
        <v>3.1049632294419154</v>
      </c>
      <c r="O17" s="110">
        <v>57063</v>
      </c>
      <c r="P17" s="268">
        <f t="shared" si="5"/>
        <v>3.6333131705453505</v>
      </c>
      <c r="Q17" s="167">
        <f t="shared" si="6"/>
        <v>1570553</v>
      </c>
      <c r="R17" s="121"/>
      <c r="S17" s="119">
        <f t="shared" si="7"/>
        <v>100.00019101588616</v>
      </c>
    </row>
    <row r="18" spans="1:19" ht="21.95" customHeight="1">
      <c r="B18" s="311"/>
      <c r="C18" s="218" t="s">
        <v>11</v>
      </c>
      <c r="D18" s="112">
        <v>2153939</v>
      </c>
      <c r="E18" s="112">
        <v>1260790</v>
      </c>
      <c r="F18" s="267">
        <f t="shared" si="0"/>
        <v>58.534155331232682</v>
      </c>
      <c r="G18" s="112">
        <v>60592</v>
      </c>
      <c r="H18" s="267">
        <f t="shared" si="1"/>
        <v>2.8130787362130496</v>
      </c>
      <c r="I18" s="112">
        <v>41950</v>
      </c>
      <c r="J18" s="267">
        <f t="shared" si="2"/>
        <v>1.9475946161892237</v>
      </c>
      <c r="K18" s="112">
        <v>143185</v>
      </c>
      <c r="L18" s="267">
        <f t="shared" si="3"/>
        <v>6.6475884414553992</v>
      </c>
      <c r="M18" s="112">
        <v>148471</v>
      </c>
      <c r="N18" s="267">
        <f t="shared" si="4"/>
        <v>6.8929992910662747</v>
      </c>
      <c r="O18" s="112">
        <v>498952</v>
      </c>
      <c r="P18" s="267">
        <f t="shared" si="5"/>
        <v>23.164630010413479</v>
      </c>
      <c r="Q18" s="167">
        <f t="shared" si="6"/>
        <v>2153940</v>
      </c>
      <c r="R18" s="117"/>
      <c r="S18" s="119">
        <f t="shared" si="7"/>
        <v>100.00004642657011</v>
      </c>
    </row>
    <row r="19" spans="1:19" ht="21.95" customHeight="1">
      <c r="B19" s="300" t="s">
        <v>104</v>
      </c>
      <c r="C19" s="264" t="s">
        <v>12</v>
      </c>
      <c r="D19" s="108">
        <v>5229673</v>
      </c>
      <c r="E19" s="111">
        <v>1985445</v>
      </c>
      <c r="F19" s="265">
        <f t="shared" si="0"/>
        <v>37.964993222329582</v>
      </c>
      <c r="G19" s="111">
        <v>258858</v>
      </c>
      <c r="H19" s="270">
        <f t="shared" si="1"/>
        <v>4.9497932279895895</v>
      </c>
      <c r="I19" s="111">
        <v>1846899</v>
      </c>
      <c r="J19" s="271">
        <f t="shared" si="2"/>
        <v>35.315764484701049</v>
      </c>
      <c r="K19" s="111">
        <v>535010</v>
      </c>
      <c r="L19" s="270">
        <f t="shared" si="3"/>
        <v>10.230276348062297</v>
      </c>
      <c r="M19" s="111">
        <v>13541</v>
      </c>
      <c r="N19" s="265">
        <f t="shared" si="4"/>
        <v>0.25892632292688278</v>
      </c>
      <c r="O19" s="111">
        <v>589921</v>
      </c>
      <c r="P19" s="272">
        <f t="shared" si="5"/>
        <v>11.28026551564505</v>
      </c>
      <c r="Q19" s="118">
        <f t="shared" si="6"/>
        <v>5229674</v>
      </c>
      <c r="R19" s="117"/>
      <c r="S19" s="119">
        <f t="shared" si="7"/>
        <v>100.00001912165446</v>
      </c>
    </row>
    <row r="20" spans="1:19" ht="21.95" customHeight="1">
      <c r="B20" s="301"/>
      <c r="C20" s="218" t="s">
        <v>14</v>
      </c>
      <c r="D20" s="109">
        <v>2395161</v>
      </c>
      <c r="E20" s="109">
        <v>1584758</v>
      </c>
      <c r="F20" s="268">
        <f t="shared" si="0"/>
        <v>66.164988491379077</v>
      </c>
      <c r="G20" s="109">
        <v>78682</v>
      </c>
      <c r="H20" s="268">
        <f>G20/D20*100</f>
        <v>3.2850401288264131</v>
      </c>
      <c r="I20" s="109">
        <v>364592</v>
      </c>
      <c r="J20" s="271">
        <f t="shared" si="2"/>
        <v>15.222024740716803</v>
      </c>
      <c r="K20" s="92">
        <v>119485</v>
      </c>
      <c r="L20" s="268">
        <f t="shared" si="3"/>
        <v>4.988599931278106</v>
      </c>
      <c r="M20" s="109">
        <v>3537</v>
      </c>
      <c r="N20" s="268">
        <f t="shared" si="4"/>
        <v>0.14767274517245396</v>
      </c>
      <c r="O20" s="109">
        <v>244106</v>
      </c>
      <c r="P20" s="268">
        <f t="shared" si="5"/>
        <v>10.191632211780336</v>
      </c>
      <c r="Q20" s="167">
        <f t="shared" si="6"/>
        <v>2395160</v>
      </c>
      <c r="R20" s="117"/>
      <c r="S20" s="119">
        <f t="shared" si="7"/>
        <v>99.999958249153181</v>
      </c>
    </row>
    <row r="21" spans="1:19" ht="21.95" customHeight="1">
      <c r="B21" s="301"/>
      <c r="C21" s="79" t="s">
        <v>15</v>
      </c>
      <c r="D21" s="109">
        <v>1548242</v>
      </c>
      <c r="E21" s="109">
        <v>1149809</v>
      </c>
      <c r="F21" s="268">
        <f t="shared" si="0"/>
        <v>74.265457208885948</v>
      </c>
      <c r="G21" s="109">
        <v>28516</v>
      </c>
      <c r="H21" s="268">
        <f t="shared" si="1"/>
        <v>1.8418309282399004</v>
      </c>
      <c r="I21" s="109">
        <v>87042</v>
      </c>
      <c r="J21" s="271">
        <f t="shared" si="2"/>
        <v>5.6219893272498744</v>
      </c>
      <c r="K21" s="109">
        <v>157483</v>
      </c>
      <c r="L21" s="271">
        <f t="shared" si="3"/>
        <v>10.171730259223041</v>
      </c>
      <c r="M21" s="109">
        <v>15711</v>
      </c>
      <c r="N21" s="268">
        <f t="shared" si="4"/>
        <v>1.0147638418283447</v>
      </c>
      <c r="O21" s="109">
        <v>109681</v>
      </c>
      <c r="P21" s="268">
        <f t="shared" si="5"/>
        <v>7.0842284345728892</v>
      </c>
      <c r="Q21" s="167">
        <f t="shared" si="6"/>
        <v>1548242</v>
      </c>
      <c r="R21" s="121"/>
      <c r="S21" s="119">
        <f t="shared" si="7"/>
        <v>100</v>
      </c>
    </row>
    <row r="22" spans="1:19" ht="21.95" customHeight="1" thickBot="1">
      <c r="B22" s="301"/>
      <c r="C22" s="218" t="s">
        <v>13</v>
      </c>
      <c r="D22" s="109">
        <v>910969</v>
      </c>
      <c r="E22" s="107">
        <v>599380</v>
      </c>
      <c r="F22" s="272">
        <f t="shared" si="0"/>
        <v>65.795872307400145</v>
      </c>
      <c r="G22" s="107">
        <v>26452</v>
      </c>
      <c r="H22" s="265">
        <f t="shared" si="1"/>
        <v>2.9037212023680281</v>
      </c>
      <c r="I22" s="107">
        <v>142470</v>
      </c>
      <c r="J22" s="265">
        <f t="shared" si="2"/>
        <v>15.639390582994592</v>
      </c>
      <c r="K22" s="107">
        <v>79655</v>
      </c>
      <c r="L22" s="265">
        <f t="shared" si="3"/>
        <v>8.7439857997363237</v>
      </c>
      <c r="M22" s="107">
        <v>20464</v>
      </c>
      <c r="N22" s="265">
        <f t="shared" si="4"/>
        <v>2.2463991639671601</v>
      </c>
      <c r="O22" s="107">
        <v>42548</v>
      </c>
      <c r="P22" s="273">
        <f t="shared" si="5"/>
        <v>4.6706309435337534</v>
      </c>
      <c r="Q22" s="167">
        <f t="shared" si="6"/>
        <v>910969</v>
      </c>
      <c r="R22" s="121"/>
      <c r="S22" s="119">
        <f t="shared" si="7"/>
        <v>100</v>
      </c>
    </row>
    <row r="23" spans="1:19" ht="21.95" customHeight="1" thickTop="1" thickBot="1">
      <c r="B23" s="302" t="s">
        <v>55</v>
      </c>
      <c r="C23" s="302"/>
      <c r="D23" s="156">
        <f>SUM(D8:D22)</f>
        <v>44498692</v>
      </c>
      <c r="E23" s="156">
        <f>SUM(E8:E22)</f>
        <v>27025101</v>
      </c>
      <c r="F23" s="157">
        <f t="shared" si="0"/>
        <v>60.732349166577748</v>
      </c>
      <c r="G23" s="155">
        <f>SUM(G8:G22)</f>
        <v>2678722</v>
      </c>
      <c r="H23" s="157">
        <f t="shared" si="1"/>
        <v>6.0197769408592956</v>
      </c>
      <c r="I23" s="155">
        <f>SUM(I8:I22)</f>
        <v>5338584</v>
      </c>
      <c r="J23" s="157">
        <f t="shared" si="2"/>
        <v>11.997170613464323</v>
      </c>
      <c r="K23" s="155">
        <f>SUM(K8:K22)</f>
        <v>5524972</v>
      </c>
      <c r="L23" s="157">
        <f t="shared" si="3"/>
        <v>12.41603236337823</v>
      </c>
      <c r="M23" s="155">
        <f>SUM(M8:M22)</f>
        <v>727172</v>
      </c>
      <c r="N23" s="157">
        <f t="shared" si="4"/>
        <v>1.6341424147927763</v>
      </c>
      <c r="O23" s="155">
        <f>SUM(O8:O22)</f>
        <v>3204148</v>
      </c>
      <c r="P23" s="157">
        <f t="shared" si="5"/>
        <v>7.2005442317270809</v>
      </c>
      <c r="Q23" s="167">
        <f t="shared" si="6"/>
        <v>44498699</v>
      </c>
      <c r="R23" s="121"/>
      <c r="S23" s="119">
        <f t="shared" si="7"/>
        <v>100.00001573079946</v>
      </c>
    </row>
    <row r="24" spans="1:19" ht="5.25" customHeight="1" thickTop="1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10"/>
    </row>
    <row r="25" spans="1:19" s="83" customFormat="1" ht="18.75" customHeight="1">
      <c r="B25" s="277" t="s">
        <v>116</v>
      </c>
      <c r="C25" s="277"/>
      <c r="D25" s="277"/>
      <c r="E25" s="277"/>
      <c r="F25" s="277"/>
      <c r="G25" s="277"/>
      <c r="H25" s="277"/>
      <c r="I25" s="10"/>
      <c r="J25" s="10"/>
      <c r="K25" s="10"/>
      <c r="L25" s="10"/>
      <c r="M25" s="10"/>
      <c r="N25" s="10"/>
      <c r="O25" s="10"/>
      <c r="P25" s="10"/>
      <c r="Q25" s="151"/>
      <c r="R25" s="116"/>
      <c r="S25" s="116"/>
    </row>
    <row r="26" spans="1:19" s="83" customFormat="1" ht="22.5" customHeight="1">
      <c r="B26" s="322"/>
      <c r="C26" s="322"/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165"/>
      <c r="P26" s="165"/>
      <c r="Q26" s="151"/>
      <c r="R26" s="116"/>
      <c r="S26" s="116"/>
    </row>
    <row r="27" spans="1:19" s="153" customFormat="1" ht="17.25" customHeight="1">
      <c r="B27" s="276" t="s">
        <v>59</v>
      </c>
      <c r="C27" s="276"/>
      <c r="D27" s="27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166">
        <v>18</v>
      </c>
      <c r="P27" s="166"/>
      <c r="Q27" s="152"/>
      <c r="R27" s="120"/>
      <c r="S27" s="120"/>
    </row>
    <row r="28" spans="1:19" s="83" customFormat="1"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51"/>
      <c r="R28" s="116"/>
      <c r="S28" s="116"/>
    </row>
  </sheetData>
  <mergeCells count="14">
    <mergeCell ref="B5:B10"/>
    <mergeCell ref="B14:B18"/>
    <mergeCell ref="E3:N3"/>
    <mergeCell ref="B1:P1"/>
    <mergeCell ref="B27:D27"/>
    <mergeCell ref="B3:B4"/>
    <mergeCell ref="B11:B13"/>
    <mergeCell ref="B26:H26"/>
    <mergeCell ref="I26:N26"/>
    <mergeCell ref="D3:D4"/>
    <mergeCell ref="B19:B22"/>
    <mergeCell ref="B23:C23"/>
    <mergeCell ref="B25:H25"/>
    <mergeCell ref="C3:C4"/>
  </mergeCells>
  <printOptions horizontalCentered="1"/>
  <pageMargins left="0.55118110236220474" right="0.55118110236220474" top="0.59055118110236227" bottom="0.23622047244094491" header="0.51181102362204722" footer="0.51181102362204722"/>
  <pageSetup paperSize="9" scale="95" orientation="landscape" r:id="rId1"/>
  <headerFooter alignWithMargins="0"/>
  <ignoredErrors>
    <ignoredError sqref="F23 H23 N23 L23 J2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F31"/>
  <sheetViews>
    <sheetView rightToLeft="1" view="pageBreakPreview" workbookViewId="0">
      <selection activeCell="I10" sqref="I10"/>
    </sheetView>
  </sheetViews>
  <sheetFormatPr defaultRowHeight="12.75"/>
  <cols>
    <col min="1" max="2" width="15.7109375" customWidth="1"/>
    <col min="3" max="3" width="20.42578125" customWidth="1"/>
    <col min="4" max="4" width="15" customWidth="1"/>
    <col min="5" max="5" width="23.28515625" customWidth="1"/>
    <col min="6" max="6" width="18.42578125" customWidth="1"/>
  </cols>
  <sheetData>
    <row r="1" spans="1:6" ht="22.5" customHeight="1">
      <c r="A1" s="299" t="s">
        <v>140</v>
      </c>
      <c r="B1" s="299"/>
      <c r="C1" s="299"/>
      <c r="D1" s="299"/>
      <c r="E1" s="299"/>
      <c r="F1" s="299"/>
    </row>
    <row r="2" spans="1:6" ht="18" customHeight="1" thickBot="1">
      <c r="A2" s="163" t="s">
        <v>113</v>
      </c>
      <c r="B2" s="62"/>
      <c r="C2" s="62"/>
      <c r="D2" s="62"/>
      <c r="E2" s="62"/>
      <c r="F2" s="62"/>
    </row>
    <row r="3" spans="1:6" ht="39" customHeight="1" thickTop="1">
      <c r="A3" s="216" t="s">
        <v>100</v>
      </c>
      <c r="B3" s="172" t="s">
        <v>16</v>
      </c>
      <c r="C3" s="207" t="s">
        <v>88</v>
      </c>
      <c r="D3" s="172" t="s">
        <v>69</v>
      </c>
      <c r="E3" s="207" t="s">
        <v>93</v>
      </c>
      <c r="F3" s="207" t="s">
        <v>94</v>
      </c>
    </row>
    <row r="4" spans="1:6" ht="24.95" customHeight="1">
      <c r="A4" s="328" t="s">
        <v>101</v>
      </c>
      <c r="B4" s="175" t="s">
        <v>17</v>
      </c>
      <c r="C4" s="111">
        <v>11584580</v>
      </c>
      <c r="D4" s="176">
        <v>8558625</v>
      </c>
      <c r="E4" s="177">
        <f>C4/D4</f>
        <v>1.3535562079189123</v>
      </c>
      <c r="F4" s="178">
        <f>E4/8760</f>
        <v>1.545155488491909E-4</v>
      </c>
    </row>
    <row r="5" spans="1:6" ht="24.95" customHeight="1">
      <c r="A5" s="296"/>
      <c r="B5" s="75" t="s">
        <v>10</v>
      </c>
      <c r="C5" s="92">
        <v>3063402</v>
      </c>
      <c r="D5" s="53">
        <v>1724238</v>
      </c>
      <c r="E5" s="138">
        <f t="shared" ref="E5:E19" si="0">C5/D5</f>
        <v>1.7766700420707582</v>
      </c>
      <c r="F5" s="135">
        <f>E5/8760</f>
        <v>2.0281621484826006E-4</v>
      </c>
    </row>
    <row r="6" spans="1:6" ht="24.95" customHeight="1">
      <c r="A6" s="329"/>
      <c r="B6" s="76" t="s">
        <v>61</v>
      </c>
      <c r="C6" s="108">
        <v>2258626</v>
      </c>
      <c r="D6" s="54">
        <v>1865818</v>
      </c>
      <c r="E6" s="179">
        <f t="shared" si="0"/>
        <v>1.210528572454548</v>
      </c>
      <c r="F6" s="136">
        <f>E6/8760</f>
        <v>1.3818819320257397E-4</v>
      </c>
    </row>
    <row r="7" spans="1:6" ht="24.95" customHeight="1">
      <c r="A7" s="300" t="s">
        <v>102</v>
      </c>
      <c r="B7" s="74" t="s">
        <v>3</v>
      </c>
      <c r="C7" s="269">
        <v>3231033</v>
      </c>
      <c r="D7" s="52">
        <v>3928215</v>
      </c>
      <c r="E7" s="180">
        <f t="shared" si="0"/>
        <v>0.8225193885772546</v>
      </c>
      <c r="F7" s="137">
        <f>E7/8760</f>
        <v>9.3894907371832719E-5</v>
      </c>
    </row>
    <row r="8" spans="1:6" ht="24.95" customHeight="1">
      <c r="A8" s="301"/>
      <c r="B8" s="77" t="s">
        <v>5</v>
      </c>
      <c r="C8" s="109">
        <v>1380324</v>
      </c>
      <c r="D8" s="55">
        <v>1680015</v>
      </c>
      <c r="E8" s="138">
        <f t="shared" si="0"/>
        <v>0.82161409273131492</v>
      </c>
      <c r="F8" s="135">
        <f t="shared" ref="F8:F19" si="1">E8/8760</f>
        <v>9.3791563097182066E-5</v>
      </c>
    </row>
    <row r="9" spans="1:6" ht="24.95" customHeight="1">
      <c r="A9" s="301"/>
      <c r="B9" s="75" t="s">
        <v>4</v>
      </c>
      <c r="C9" s="112">
        <v>2355834</v>
      </c>
      <c r="D9" s="182">
        <v>1682809</v>
      </c>
      <c r="E9" s="183">
        <f t="shared" si="0"/>
        <v>1.3999414074918781</v>
      </c>
      <c r="F9" s="136">
        <f t="shared" si="1"/>
        <v>1.5981066295569384E-4</v>
      </c>
    </row>
    <row r="10" spans="1:6" ht="24.95" customHeight="1">
      <c r="A10" s="309" t="s">
        <v>103</v>
      </c>
      <c r="B10" s="74" t="s">
        <v>8</v>
      </c>
      <c r="C10" s="108">
        <v>2432424</v>
      </c>
      <c r="D10" s="122">
        <v>2174783</v>
      </c>
      <c r="E10" s="140">
        <f t="shared" si="0"/>
        <v>1.1184674516951807</v>
      </c>
      <c r="F10" s="133">
        <f t="shared" si="1"/>
        <v>1.276789328419156E-4</v>
      </c>
    </row>
    <row r="11" spans="1:6" ht="24.95" customHeight="1">
      <c r="A11" s="310"/>
      <c r="B11" s="79" t="s">
        <v>7</v>
      </c>
      <c r="C11" s="109">
        <v>1874420</v>
      </c>
      <c r="D11" s="53">
        <v>1283484</v>
      </c>
      <c r="E11" s="138">
        <f t="shared" ref="E11" si="2">C11/D11</f>
        <v>1.4604155564074035</v>
      </c>
      <c r="F11" s="135">
        <f t="shared" ref="F11" si="3">E11/8760</f>
        <v>1.667141046127173E-4</v>
      </c>
    </row>
    <row r="12" spans="1:6" ht="24.95" customHeight="1">
      <c r="A12" s="310"/>
      <c r="B12" s="77" t="s">
        <v>6</v>
      </c>
      <c r="C12" s="109">
        <v>2509515</v>
      </c>
      <c r="D12" s="53">
        <v>1549788</v>
      </c>
      <c r="E12" s="138">
        <f t="shared" si="0"/>
        <v>1.6192634089307698</v>
      </c>
      <c r="F12" s="135">
        <f t="shared" si="1"/>
        <v>1.8484742111081847E-4</v>
      </c>
    </row>
    <row r="13" spans="1:6" ht="24.95" customHeight="1">
      <c r="A13" s="310"/>
      <c r="B13" s="77" t="s">
        <v>9</v>
      </c>
      <c r="C13" s="109">
        <v>1570550</v>
      </c>
      <c r="D13" s="53">
        <v>1359642</v>
      </c>
      <c r="E13" s="138">
        <f t="shared" ref="E13" si="4">C13/D13</f>
        <v>1.1551202448879925</v>
      </c>
      <c r="F13" s="135">
        <f t="shared" ref="F13" si="5">E13/8760</f>
        <v>1.3186304165388043E-4</v>
      </c>
    </row>
    <row r="14" spans="1:6" ht="24.95" customHeight="1">
      <c r="A14" s="310"/>
      <c r="B14" s="75" t="s">
        <v>11</v>
      </c>
      <c r="C14" s="112">
        <v>2153939</v>
      </c>
      <c r="D14" s="54">
        <v>1452007</v>
      </c>
      <c r="E14" s="183">
        <f t="shared" si="0"/>
        <v>1.4834219118778353</v>
      </c>
      <c r="F14" s="136">
        <f t="shared" ref="F14" si="6">E14/8760</f>
        <v>1.6934040089929626E-4</v>
      </c>
    </row>
    <row r="15" spans="1:6" ht="24.95" customHeight="1">
      <c r="A15" s="300" t="s">
        <v>104</v>
      </c>
      <c r="B15" s="74" t="s">
        <v>12</v>
      </c>
      <c r="C15" s="108">
        <v>5229673</v>
      </c>
      <c r="D15" s="122">
        <v>3063059</v>
      </c>
      <c r="E15" s="140">
        <f t="shared" si="0"/>
        <v>1.7073366853201326</v>
      </c>
      <c r="F15" s="133">
        <f>E15/8760</f>
        <v>1.9490144809590555E-4</v>
      </c>
    </row>
    <row r="16" spans="1:6" ht="24.95" customHeight="1">
      <c r="A16" s="301"/>
      <c r="B16" s="77" t="s">
        <v>14</v>
      </c>
      <c r="C16" s="109">
        <v>2395161</v>
      </c>
      <c r="D16" s="53">
        <v>2206514</v>
      </c>
      <c r="E16" s="138">
        <f t="shared" si="0"/>
        <v>1.0854954919841886</v>
      </c>
      <c r="F16" s="135">
        <f t="shared" si="1"/>
        <v>1.2391501050047814E-4</v>
      </c>
    </row>
    <row r="17" spans="1:6" ht="24.95" customHeight="1">
      <c r="A17" s="301"/>
      <c r="B17" s="75" t="s">
        <v>15</v>
      </c>
      <c r="C17" s="109">
        <v>1548242</v>
      </c>
      <c r="D17" s="122">
        <v>1171802</v>
      </c>
      <c r="E17" s="138">
        <f t="shared" si="0"/>
        <v>1.3212488116593075</v>
      </c>
      <c r="F17" s="135">
        <f t="shared" si="1"/>
        <v>1.5082748991544607E-4</v>
      </c>
    </row>
    <row r="18" spans="1:6" ht="24.95" customHeight="1" thickBot="1">
      <c r="A18" s="301"/>
      <c r="B18" s="77" t="s">
        <v>13</v>
      </c>
      <c r="C18" s="109">
        <v>910969</v>
      </c>
      <c r="D18" s="53">
        <v>857652</v>
      </c>
      <c r="E18" s="139">
        <f t="shared" si="0"/>
        <v>1.0621662399201541</v>
      </c>
      <c r="F18" s="134">
        <f t="shared" si="1"/>
        <v>1.2125185387216371E-4</v>
      </c>
    </row>
    <row r="19" spans="1:6" s="69" customFormat="1" ht="24.95" customHeight="1" thickTop="1" thickBot="1">
      <c r="A19" s="302" t="s">
        <v>55</v>
      </c>
      <c r="B19" s="302"/>
      <c r="C19" s="181">
        <f>SUM(C4:C18)</f>
        <v>44498692</v>
      </c>
      <c r="D19" s="181">
        <f>SUM(D4:D18)</f>
        <v>34558451</v>
      </c>
      <c r="E19" s="212">
        <f t="shared" si="0"/>
        <v>1.2876356061213508</v>
      </c>
      <c r="F19" s="213">
        <f t="shared" si="1"/>
        <v>1.4699036599558798E-4</v>
      </c>
    </row>
    <row r="20" spans="1:6" ht="24" customHeight="1" thickTop="1">
      <c r="A20" s="327" t="s">
        <v>84</v>
      </c>
      <c r="B20" s="327"/>
      <c r="C20" s="327"/>
      <c r="D20" s="327"/>
      <c r="E20" s="327"/>
      <c r="F20" s="327"/>
    </row>
    <row r="21" spans="1:6" ht="17.25" customHeight="1">
      <c r="A21" s="327" t="s">
        <v>78</v>
      </c>
      <c r="B21" s="327"/>
      <c r="C21" s="327"/>
      <c r="D21" s="327"/>
      <c r="E21" s="144"/>
      <c r="F21" s="144"/>
    </row>
    <row r="22" spans="1:6" ht="20.25" customHeight="1">
      <c r="A22" s="277" t="s">
        <v>79</v>
      </c>
      <c r="B22" s="277"/>
      <c r="C22" s="277"/>
      <c r="D22" s="277"/>
      <c r="E22" s="277"/>
      <c r="F22" s="277"/>
    </row>
    <row r="23" spans="1:6" ht="4.5" customHeight="1">
      <c r="A23" s="144"/>
      <c r="B23" s="144"/>
      <c r="C23" s="144"/>
      <c r="D23" s="144"/>
      <c r="E23" s="149"/>
      <c r="F23" s="149"/>
    </row>
    <row r="24" spans="1:6" ht="12.75" customHeight="1">
      <c r="A24" s="277" t="s">
        <v>116</v>
      </c>
      <c r="B24" s="277"/>
      <c r="C24" s="277"/>
      <c r="D24" s="277"/>
      <c r="E24" s="277"/>
      <c r="F24" s="277"/>
    </row>
    <row r="25" spans="1:6" ht="5.25" customHeight="1">
      <c r="A25" s="145"/>
      <c r="B25" s="145"/>
      <c r="C25" s="145"/>
      <c r="D25" s="145"/>
      <c r="E25" s="145"/>
      <c r="F25" s="145"/>
    </row>
    <row r="26" spans="1:6" ht="18" customHeight="1">
      <c r="A26" s="326" t="s">
        <v>59</v>
      </c>
      <c r="B26" s="326"/>
      <c r="C26" s="326"/>
      <c r="D26" s="65"/>
      <c r="E26" s="65"/>
      <c r="F26" s="65">
        <v>19</v>
      </c>
    </row>
    <row r="27" spans="1:6">
      <c r="A27" s="83"/>
      <c r="B27" s="83"/>
      <c r="C27" s="83"/>
      <c r="D27" s="83"/>
      <c r="E27" s="83"/>
      <c r="F27" s="83"/>
    </row>
    <row r="28" spans="1:6">
      <c r="A28" s="83"/>
      <c r="B28" s="83"/>
      <c r="C28" s="83"/>
      <c r="D28" s="83"/>
      <c r="E28" s="83"/>
      <c r="F28" s="83"/>
    </row>
    <row r="29" spans="1:6">
      <c r="A29" s="83"/>
      <c r="B29" s="83"/>
      <c r="C29" s="83"/>
      <c r="D29" s="83"/>
      <c r="E29" s="83"/>
      <c r="F29" s="83"/>
    </row>
    <row r="30" spans="1:6">
      <c r="A30" s="83"/>
      <c r="B30" s="83"/>
      <c r="C30" s="83"/>
      <c r="D30" s="83"/>
      <c r="E30" s="83"/>
      <c r="F30" s="83"/>
    </row>
    <row r="31" spans="1:6">
      <c r="A31" s="83"/>
      <c r="B31" s="83"/>
      <c r="C31" s="83"/>
      <c r="D31" s="83"/>
      <c r="E31" s="83"/>
      <c r="F31" s="83"/>
    </row>
  </sheetData>
  <mergeCells count="11">
    <mergeCell ref="A26:C26"/>
    <mergeCell ref="A22:F22"/>
    <mergeCell ref="A21:D21"/>
    <mergeCell ref="A1:F1"/>
    <mergeCell ref="A15:A18"/>
    <mergeCell ref="A7:A9"/>
    <mergeCell ref="A10:A14"/>
    <mergeCell ref="A4:A6"/>
    <mergeCell ref="A20:F20"/>
    <mergeCell ref="A19:B19"/>
    <mergeCell ref="A24:F24"/>
  </mergeCells>
  <phoneticPr fontId="3" type="noConversion"/>
  <printOptions horizontalCentered="1"/>
  <pageMargins left="0.74803149606299213" right="0.74803149606299213" top="0.59055118110236227" bottom="0.19685039370078741" header="0.51181102362204722" footer="0.5118110236220472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B1:I29"/>
  <sheetViews>
    <sheetView rightToLeft="1" view="pageBreakPreview" topLeftCell="A4" workbookViewId="0">
      <selection activeCell="N21" sqref="N21"/>
    </sheetView>
  </sheetViews>
  <sheetFormatPr defaultRowHeight="12.75"/>
  <cols>
    <col min="1" max="1" width="1.42578125" customWidth="1"/>
    <col min="2" max="2" width="13.85546875" style="8" customWidth="1"/>
    <col min="3" max="3" width="14.140625" style="8" customWidth="1"/>
    <col min="4" max="4" width="14" style="8" customWidth="1"/>
    <col min="5" max="5" width="15" style="8" customWidth="1"/>
    <col min="6" max="6" width="15.42578125" style="8" customWidth="1"/>
    <col min="7" max="7" width="16" style="8" customWidth="1"/>
    <col min="8" max="9" width="11.7109375" customWidth="1"/>
  </cols>
  <sheetData>
    <row r="1" spans="2:9" ht="15.75" customHeight="1">
      <c r="B1" s="316" t="s">
        <v>31</v>
      </c>
      <c r="C1" s="316"/>
      <c r="D1" s="316"/>
      <c r="E1" s="316"/>
      <c r="F1" s="316"/>
      <c r="G1" s="316"/>
      <c r="H1" s="316"/>
      <c r="I1" s="316"/>
    </row>
    <row r="2" spans="2:9" ht="24" customHeight="1" thickBot="1">
      <c r="B2" s="316" t="s">
        <v>41</v>
      </c>
      <c r="C2" s="316"/>
      <c r="D2" s="316"/>
      <c r="E2" s="316"/>
      <c r="F2" s="316"/>
      <c r="G2" s="316"/>
      <c r="H2" s="316"/>
      <c r="I2" s="316"/>
    </row>
    <row r="3" spans="2:9" ht="27" customHeight="1" thickTop="1">
      <c r="B3" s="31" t="s">
        <v>2</v>
      </c>
      <c r="C3" s="32" t="s">
        <v>49</v>
      </c>
      <c r="D3" s="32" t="s">
        <v>35</v>
      </c>
      <c r="E3" s="32" t="s">
        <v>38</v>
      </c>
      <c r="F3" s="32" t="s">
        <v>50</v>
      </c>
      <c r="G3" s="32" t="s">
        <v>36</v>
      </c>
      <c r="H3" s="32"/>
      <c r="I3" s="32"/>
    </row>
    <row r="4" spans="2:9" ht="20.100000000000001" customHeight="1">
      <c r="B4" s="24" t="s">
        <v>42</v>
      </c>
      <c r="C4" s="19">
        <v>0</v>
      </c>
      <c r="D4" s="16"/>
      <c r="E4" s="19"/>
      <c r="F4" s="16">
        <v>0</v>
      </c>
      <c r="G4" s="14">
        <v>1</v>
      </c>
      <c r="H4" s="22"/>
      <c r="I4" s="14"/>
    </row>
    <row r="5" spans="2:9" ht="20.100000000000001" customHeight="1">
      <c r="B5" s="26" t="s">
        <v>4</v>
      </c>
      <c r="C5" s="20">
        <v>0</v>
      </c>
      <c r="D5" s="17"/>
      <c r="E5" s="20"/>
      <c r="F5" s="17">
        <v>0</v>
      </c>
      <c r="G5" s="17">
        <v>0</v>
      </c>
      <c r="H5" s="18"/>
      <c r="I5" s="15"/>
    </row>
    <row r="6" spans="2:9" ht="20.100000000000001" customHeight="1">
      <c r="B6" s="26" t="s">
        <v>10</v>
      </c>
      <c r="C6" s="20">
        <v>0</v>
      </c>
      <c r="D6" s="17"/>
      <c r="E6" s="20"/>
      <c r="F6" s="17">
        <v>0</v>
      </c>
      <c r="G6" s="15">
        <v>1</v>
      </c>
      <c r="H6" s="18"/>
      <c r="I6" s="15"/>
    </row>
    <row r="7" spans="2:9" ht="20.100000000000001" customHeight="1">
      <c r="B7" s="26" t="s">
        <v>43</v>
      </c>
      <c r="C7" s="20">
        <v>0</v>
      </c>
      <c r="D7" s="17"/>
      <c r="E7" s="20"/>
      <c r="F7" s="49">
        <v>1</v>
      </c>
      <c r="G7" s="15">
        <v>1</v>
      </c>
      <c r="H7" s="18"/>
      <c r="I7" s="15"/>
    </row>
    <row r="8" spans="2:9" ht="20.100000000000001" customHeight="1">
      <c r="B8" s="26" t="s">
        <v>17</v>
      </c>
      <c r="C8" s="20">
        <v>2</v>
      </c>
      <c r="D8" s="17"/>
      <c r="E8" s="20"/>
      <c r="F8" s="49">
        <v>1</v>
      </c>
      <c r="G8" s="15">
        <v>0</v>
      </c>
      <c r="H8" s="18"/>
      <c r="I8" s="15"/>
    </row>
    <row r="9" spans="2:9" ht="20.100000000000001" customHeight="1">
      <c r="B9" s="26" t="s">
        <v>8</v>
      </c>
      <c r="C9" s="20">
        <v>1</v>
      </c>
      <c r="D9" s="17"/>
      <c r="E9" s="20"/>
      <c r="F9" s="49">
        <v>0</v>
      </c>
      <c r="G9" s="15">
        <v>0</v>
      </c>
      <c r="H9" s="18"/>
      <c r="I9" s="15"/>
    </row>
    <row r="10" spans="2:9" ht="20.100000000000001" customHeight="1">
      <c r="B10" s="26" t="s">
        <v>7</v>
      </c>
      <c r="C10" s="20">
        <v>0</v>
      </c>
      <c r="D10" s="17"/>
      <c r="E10" s="20"/>
      <c r="F10" s="49">
        <v>1</v>
      </c>
      <c r="G10" s="15">
        <v>1</v>
      </c>
      <c r="H10" s="18"/>
      <c r="I10" s="15"/>
    </row>
    <row r="11" spans="2:9" ht="20.100000000000001" customHeight="1">
      <c r="B11" s="26" t="s">
        <v>11</v>
      </c>
      <c r="C11" s="20">
        <v>0</v>
      </c>
      <c r="D11" s="17"/>
      <c r="E11" s="20"/>
      <c r="F11" s="49">
        <v>0</v>
      </c>
      <c r="G11" s="15">
        <v>0</v>
      </c>
      <c r="H11" s="18"/>
      <c r="I11" s="15"/>
    </row>
    <row r="12" spans="2:9" ht="20.100000000000001" customHeight="1">
      <c r="B12" s="26" t="s">
        <v>5</v>
      </c>
      <c r="C12" s="20">
        <v>1</v>
      </c>
      <c r="D12" s="17">
        <v>1</v>
      </c>
      <c r="E12" s="20"/>
      <c r="F12" s="49">
        <v>1</v>
      </c>
      <c r="G12" s="15">
        <v>1</v>
      </c>
      <c r="H12" s="18"/>
      <c r="I12" s="15"/>
    </row>
    <row r="13" spans="2:9" ht="20.100000000000001" customHeight="1">
      <c r="B13" s="26" t="s">
        <v>6</v>
      </c>
      <c r="C13" s="20">
        <v>0</v>
      </c>
      <c r="D13" s="17"/>
      <c r="E13" s="20"/>
      <c r="F13" s="49">
        <v>0</v>
      </c>
      <c r="G13" s="15">
        <v>1</v>
      </c>
      <c r="H13" s="18"/>
      <c r="I13" s="15"/>
    </row>
    <row r="14" spans="2:9" ht="20.100000000000001" customHeight="1">
      <c r="B14" s="26" t="s">
        <v>9</v>
      </c>
      <c r="C14" s="20">
        <v>0</v>
      </c>
      <c r="D14" s="17"/>
      <c r="E14" s="20"/>
      <c r="F14" s="49">
        <v>2</v>
      </c>
      <c r="G14" s="15"/>
      <c r="H14" s="18"/>
      <c r="I14" s="15"/>
    </row>
    <row r="15" spans="2:9" ht="20.100000000000001" customHeight="1">
      <c r="B15" s="26" t="s">
        <v>13</v>
      </c>
      <c r="C15" s="19">
        <v>0</v>
      </c>
      <c r="D15" s="16"/>
      <c r="E15" s="19"/>
      <c r="F15" s="50">
        <v>1</v>
      </c>
      <c r="G15" s="14"/>
      <c r="H15" s="35"/>
      <c r="I15" s="14"/>
    </row>
    <row r="16" spans="2:9" ht="20.100000000000001" customHeight="1">
      <c r="B16" s="26" t="s">
        <v>44</v>
      </c>
      <c r="C16" s="20">
        <v>1</v>
      </c>
      <c r="D16" s="17"/>
      <c r="E16" s="20"/>
      <c r="F16" s="50">
        <v>0</v>
      </c>
      <c r="G16" s="15"/>
      <c r="H16" s="18"/>
      <c r="I16" s="15"/>
    </row>
    <row r="17" spans="2:9" ht="20.100000000000001" customHeight="1">
      <c r="B17" s="26" t="s">
        <v>15</v>
      </c>
      <c r="C17" s="20">
        <v>0</v>
      </c>
      <c r="D17" s="17"/>
      <c r="E17" s="20"/>
      <c r="F17" s="50">
        <v>1</v>
      </c>
      <c r="G17" s="15"/>
      <c r="H17" s="18"/>
      <c r="I17" s="15"/>
    </row>
    <row r="18" spans="2:9" ht="20.100000000000001" customHeight="1" thickBot="1">
      <c r="B18" s="25" t="s">
        <v>12</v>
      </c>
      <c r="C18" s="19">
        <v>2</v>
      </c>
      <c r="D18" s="16"/>
      <c r="E18" s="19"/>
      <c r="F18" s="16">
        <v>0</v>
      </c>
      <c r="G18" s="14"/>
      <c r="H18" s="35"/>
      <c r="I18" s="14"/>
    </row>
    <row r="19" spans="2:9" ht="20.100000000000001" customHeight="1" thickTop="1" thickBot="1">
      <c r="B19" s="27" t="s">
        <v>26</v>
      </c>
      <c r="C19" s="36">
        <f>SUM(C4:C18)</f>
        <v>7</v>
      </c>
      <c r="D19" s="37"/>
      <c r="E19" s="38"/>
      <c r="F19" s="37">
        <f>SUM(F4:F18)</f>
        <v>8</v>
      </c>
      <c r="G19" s="39">
        <f>SUM(G4:G18)</f>
        <v>6</v>
      </c>
      <c r="H19" s="40"/>
      <c r="I19" s="39"/>
    </row>
    <row r="20" spans="2:9" ht="20.100000000000001" customHeight="1" thickTop="1" thickBot="1">
      <c r="B20" s="29" t="s">
        <v>45</v>
      </c>
      <c r="C20" s="29"/>
      <c r="D20" s="29"/>
      <c r="E20" s="29"/>
      <c r="F20" s="29"/>
      <c r="G20" s="29"/>
      <c r="H20" s="29"/>
      <c r="I20" s="29"/>
    </row>
    <row r="21" spans="2:9" ht="20.100000000000001" customHeight="1" thickTop="1">
      <c r="B21" s="24" t="s">
        <v>46</v>
      </c>
      <c r="C21" s="45">
        <v>0</v>
      </c>
      <c r="D21" s="28"/>
      <c r="E21" s="10"/>
      <c r="F21" s="45">
        <v>0</v>
      </c>
      <c r="G21" s="10"/>
      <c r="H21" s="10"/>
      <c r="I21" s="10"/>
    </row>
    <row r="22" spans="2:9" ht="20.100000000000001" customHeight="1">
      <c r="B22" s="24" t="s">
        <v>47</v>
      </c>
      <c r="C22" s="46">
        <v>0</v>
      </c>
      <c r="D22" s="43"/>
      <c r="E22" s="44"/>
      <c r="F22" s="46">
        <v>0</v>
      </c>
      <c r="G22" s="46">
        <v>2</v>
      </c>
      <c r="H22" s="44"/>
      <c r="I22" s="44"/>
    </row>
    <row r="23" spans="2:9" ht="20.100000000000001" customHeight="1" thickBot="1">
      <c r="B23" s="11" t="s">
        <v>48</v>
      </c>
      <c r="C23" s="45">
        <v>0</v>
      </c>
      <c r="D23" s="28"/>
      <c r="E23" s="51"/>
      <c r="F23" s="45">
        <v>0</v>
      </c>
      <c r="G23" s="51"/>
      <c r="H23" s="51"/>
      <c r="I23" s="28"/>
    </row>
    <row r="24" spans="2:9" s="9" customFormat="1" ht="20.100000000000001" customHeight="1" thickTop="1" thickBot="1">
      <c r="B24" s="30" t="s">
        <v>26</v>
      </c>
      <c r="C24" s="47">
        <f>SUM(C21:C23)</f>
        <v>0</v>
      </c>
      <c r="D24" s="330"/>
      <c r="E24" s="330"/>
      <c r="F24" s="330"/>
      <c r="G24" s="330"/>
      <c r="H24" s="330"/>
      <c r="I24" s="330"/>
    </row>
    <row r="25" spans="2:9" ht="20.100000000000001" customHeight="1" thickTop="1" thickBot="1">
      <c r="B25" s="30" t="s">
        <v>28</v>
      </c>
      <c r="C25" s="48">
        <f>C19+C24</f>
        <v>7</v>
      </c>
      <c r="D25" s="48">
        <f t="shared" ref="D25:H25" si="0">D19+D24</f>
        <v>0</v>
      </c>
      <c r="E25" s="48">
        <f t="shared" si="0"/>
        <v>0</v>
      </c>
      <c r="F25" s="48">
        <f t="shared" si="0"/>
        <v>8</v>
      </c>
      <c r="G25" s="48">
        <f t="shared" si="0"/>
        <v>6</v>
      </c>
      <c r="H25" s="48">
        <f t="shared" si="0"/>
        <v>0</v>
      </c>
      <c r="I25" s="42"/>
    </row>
    <row r="26" spans="2:9" ht="3.75" customHeight="1" thickTop="1">
      <c r="B26" s="41" t="s">
        <v>32</v>
      </c>
    </row>
    <row r="27" spans="2:9" ht="14.25" customHeight="1">
      <c r="B27" s="322" t="s">
        <v>22</v>
      </c>
      <c r="C27" s="322"/>
      <c r="D27" s="322"/>
    </row>
    <row r="28" spans="2:9" ht="8.25" customHeight="1">
      <c r="B28" s="28"/>
    </row>
    <row r="29" spans="2:9" ht="21" customHeight="1">
      <c r="B29" s="331" t="s">
        <v>33</v>
      </c>
      <c r="C29" s="331"/>
      <c r="D29" s="33"/>
      <c r="E29" s="33"/>
      <c r="F29" s="33"/>
      <c r="G29" s="33"/>
      <c r="H29" s="34"/>
      <c r="I29" s="34"/>
    </row>
  </sheetData>
  <mergeCells count="5">
    <mergeCell ref="D24:I24"/>
    <mergeCell ref="B27:D27"/>
    <mergeCell ref="B29:C29"/>
    <mergeCell ref="B1:I1"/>
    <mergeCell ref="B2:I2"/>
  </mergeCells>
  <printOptions horizontalCentered="1"/>
  <pageMargins left="0.55118110236220474" right="0.55118110236220474" top="0.59055118110236227" bottom="0.19685039370078741" header="0" footer="0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نطاقات تمت تسميتها</vt:lpstr>
      </vt:variant>
      <vt:variant>
        <vt:i4>8</vt:i4>
      </vt:variant>
    </vt:vector>
  </HeadingPairs>
  <TitlesOfParts>
    <vt:vector size="16" baseType="lpstr">
      <vt:lpstr>1-2 </vt:lpstr>
      <vt:lpstr>3</vt:lpstr>
      <vt:lpstr>4</vt:lpstr>
      <vt:lpstr>5</vt:lpstr>
      <vt:lpstr>6</vt:lpstr>
      <vt:lpstr>7</vt:lpstr>
      <vt:lpstr>8</vt:lpstr>
      <vt:lpstr>000</vt:lpstr>
      <vt:lpstr>'000'!Print_Area</vt:lpstr>
      <vt:lpstr>'1-2 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</vt:vector>
  </TitlesOfParts>
  <Company>planning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Nada Hadi</cp:lastModifiedBy>
  <cp:lastPrinted>2022-11-03T04:34:04Z</cp:lastPrinted>
  <dcterms:created xsi:type="dcterms:W3CDTF">2006-05-08T05:22:33Z</dcterms:created>
  <dcterms:modified xsi:type="dcterms:W3CDTF">2022-11-03T04:35:56Z</dcterms:modified>
</cp:coreProperties>
</file>